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tp\Бухгалтерия\РАБОЧАЯ БУХЭКСПЕРТ\МЕДВЕДЕВА ЕС\!НА ПУБЛИКАЦИЮ\!Обновление статей\УСН 0606 Выбор ставки НДС при УСН\"/>
    </mc:Choice>
  </mc:AlternateContent>
  <bookViews>
    <workbookView xWindow="0" yWindow="0" windowWidth="24000" windowHeight="8565"/>
  </bookViews>
  <sheets>
    <sheet name="Нагрузка 2026" sheetId="4" r:id="rId1"/>
  </sheets>
  <definedNames>
    <definedName name="_xlnm.Print_Area" localSheetId="0">'Нагрузка 2026'!$B$1:$I$20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4" l="1"/>
  <c r="I17" i="4" l="1"/>
  <c r="I18" i="4"/>
  <c r="I20" i="4" l="1"/>
  <c r="G14" i="4"/>
  <c r="H15" i="4"/>
  <c r="H19" i="4" s="1"/>
  <c r="F16" i="4"/>
  <c r="F18" i="4" s="1"/>
  <c r="C18" i="4" s="1"/>
  <c r="E15" i="4"/>
  <c r="D19" i="4"/>
  <c r="C15" i="4" l="1"/>
  <c r="C19" i="4"/>
  <c r="D20" i="4"/>
  <c r="C14" i="4"/>
  <c r="C20" i="4"/>
  <c r="E17" i="4"/>
  <c r="H16" i="4"/>
  <c r="C16" i="4" s="1"/>
  <c r="C17" i="4" l="1"/>
</calcChain>
</file>

<file path=xl/comments1.xml><?xml version="1.0" encoding="utf-8"?>
<comments xmlns="http://schemas.openxmlformats.org/spreadsheetml/2006/main">
  <authors>
    <author>Maria D</author>
    <author>Елена М</author>
  </authors>
  <commentList>
    <comment ref="C2" authorId="0" shapeId="0">
      <text>
        <r>
          <rPr>
            <b/>
            <sz val="9"/>
            <color indexed="81"/>
            <rFont val="Tahoma"/>
            <family val="2"/>
            <charset val="204"/>
          </rPr>
          <t>Maria D:</t>
        </r>
        <r>
          <rPr>
            <sz val="9"/>
            <color indexed="81"/>
            <rFont val="Tahoma"/>
            <family val="2"/>
            <charset val="204"/>
          </rPr>
          <t xml:space="preserve">
Ввыедите суммы в полных руб. Без копеек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  <charset val="204"/>
          </rPr>
          <t>Maria D:</t>
        </r>
        <r>
          <rPr>
            <sz val="9"/>
            <color indexed="81"/>
            <rFont val="Tahoma"/>
            <family val="2"/>
            <charset val="204"/>
          </rPr>
          <t xml:space="preserve">
Введите название организации, по которой производится расчет</t>
        </r>
      </text>
    </comment>
    <comment ref="B4" authorId="1" shapeId="0">
      <text>
        <r>
          <rPr>
            <b/>
            <sz val="9"/>
            <color indexed="81"/>
            <rFont val="Tahoma"/>
            <family val="2"/>
            <charset val="204"/>
          </rPr>
          <t>Елена М:</t>
        </r>
        <r>
          <rPr>
            <sz val="9"/>
            <color indexed="81"/>
            <rFont val="Tahoma"/>
            <family val="2"/>
            <charset val="204"/>
          </rPr>
          <t xml:space="preserve">
Без учета НДС
Может применяться одна из ставок</t>
        </r>
      </text>
    </comment>
    <comment ref="B5" authorId="1" shapeId="0">
      <text>
        <r>
          <rPr>
            <b/>
            <sz val="9"/>
            <color indexed="81"/>
            <rFont val="Tahoma"/>
            <family val="2"/>
            <charset val="204"/>
          </rPr>
          <t>Елена М:</t>
        </r>
        <r>
          <rPr>
            <sz val="9"/>
            <color indexed="81"/>
            <rFont val="Tahoma"/>
            <family val="2"/>
            <charset val="204"/>
          </rPr>
          <t xml:space="preserve">
Без учета НДС
Может применяться, совместно с 20%</t>
        </r>
      </text>
    </comment>
    <comment ref="B6" authorId="1" shapeId="0">
      <text>
        <r>
          <rPr>
            <b/>
            <sz val="9"/>
            <color indexed="81"/>
            <rFont val="Tahoma"/>
            <family val="2"/>
            <charset val="204"/>
          </rPr>
          <t>Елена М:</t>
        </r>
        <r>
          <rPr>
            <sz val="9"/>
            <color indexed="81"/>
            <rFont val="Tahoma"/>
            <family val="2"/>
            <charset val="204"/>
          </rPr>
          <t xml:space="preserve">
- экспорт,
- международные перевозки
- и др.: пп. 1 - 1.2, 2.1 - 3.1, 7 и 11 п. 1 ст. 164 НК РФ
</t>
        </r>
      </text>
    </comment>
    <comment ref="B7" authorId="1" shapeId="0">
      <text>
        <r>
          <rPr>
            <b/>
            <sz val="9"/>
            <color indexed="81"/>
            <rFont val="Tahoma"/>
            <family val="2"/>
            <charset val="204"/>
          </rPr>
          <t>Елена М:</t>
        </r>
        <r>
          <rPr>
            <sz val="9"/>
            <color indexed="81"/>
            <rFont val="Tahoma"/>
            <family val="2"/>
            <charset val="204"/>
          </rPr>
          <t xml:space="preserve">
Облагаемые при ОСНО и УСН доходы, в т.ч. внереализационные</t>
        </r>
      </text>
    </comment>
    <comment ref="B8" authorId="1" shapeId="0">
      <text>
        <r>
          <rPr>
            <b/>
            <sz val="9"/>
            <color indexed="81"/>
            <rFont val="Tahoma"/>
            <family val="2"/>
            <charset val="204"/>
          </rPr>
          <t>Елена М:</t>
        </r>
        <r>
          <rPr>
            <sz val="9"/>
            <color indexed="81"/>
            <rFont val="Tahoma"/>
            <family val="2"/>
            <charset val="204"/>
          </rPr>
          <t xml:space="preserve">
Все предполагаемые расходы, уменьшающие налоговую базу</t>
        </r>
      </text>
    </comment>
    <comment ref="B9" authorId="1" shapeId="0">
      <text>
        <r>
          <rPr>
            <b/>
            <sz val="9"/>
            <color indexed="81"/>
            <rFont val="Tahoma"/>
            <family val="2"/>
            <charset val="204"/>
          </rPr>
          <t>Елена М:</t>
        </r>
        <r>
          <rPr>
            <sz val="9"/>
            <color indexed="81"/>
            <rFont val="Tahoma"/>
            <family val="2"/>
            <charset val="204"/>
          </rPr>
          <t xml:space="preserve">
Укажите сумму взносов, на которую имеете право уменьшить налог УСН 6%</t>
        </r>
      </text>
    </comment>
    <comment ref="B10" authorId="1" shapeId="0">
      <text>
        <r>
          <rPr>
            <b/>
            <sz val="9"/>
            <color indexed="81"/>
            <rFont val="Tahoma"/>
            <family val="2"/>
            <charset val="204"/>
          </rPr>
          <t>Елена М:</t>
        </r>
        <r>
          <rPr>
            <sz val="9"/>
            <color indexed="81"/>
            <rFont val="Tahoma"/>
            <family val="2"/>
            <charset val="204"/>
          </rPr>
          <t xml:space="preserve">
Суммы НДС, которые можно либо принять к вычету, либо включить в расходы.
В стр. "расходы без НДС" входить не должны
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  <charset val="204"/>
          </rPr>
          <t>Maria D:</t>
        </r>
        <r>
          <rPr>
            <sz val="9"/>
            <color indexed="81"/>
            <rFont val="Tahoma"/>
            <family val="2"/>
            <charset val="204"/>
          </rPr>
          <t xml:space="preserve">
Проанализируйте данные. Выберите вариант с минимальной налоговой нагрузкой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  <charset val="204"/>
          </rPr>
          <t>Maria D:</t>
        </r>
        <r>
          <rPr>
            <sz val="9"/>
            <color indexed="81"/>
            <rFont val="Tahoma"/>
            <family val="2"/>
            <charset val="204"/>
          </rPr>
          <t xml:space="preserve">
Расчет автоматический - ввод данных в эту таблицу не требуется</t>
        </r>
      </text>
    </comment>
  </commentList>
</comments>
</file>

<file path=xl/sharedStrings.xml><?xml version="1.0" encoding="utf-8"?>
<sst xmlns="http://schemas.openxmlformats.org/spreadsheetml/2006/main" count="54" uniqueCount="27">
  <si>
    <t>УСН 15%</t>
  </si>
  <si>
    <t>УСН 6%</t>
  </si>
  <si>
    <t>ОСНО</t>
  </si>
  <si>
    <t>НДС 5%</t>
  </si>
  <si>
    <t>НДС 7%</t>
  </si>
  <si>
    <t>доходы без НДС</t>
  </si>
  <si>
    <t>Сумма</t>
  </si>
  <si>
    <t>введите сумму</t>
  </si>
  <si>
    <t>УСН 6%, НДС 5%</t>
  </si>
  <si>
    <t>УСН 6%, НДС 7%</t>
  </si>
  <si>
    <t>УСН 15%, НДС 5%</t>
  </si>
  <si>
    <t>УСН 15%, НДС 7%</t>
  </si>
  <si>
    <t>х</t>
  </si>
  <si>
    <t>в т.ч. страховые взносы (с учетом 50%)</t>
  </si>
  <si>
    <t>реализация по ставке НДС 0% (экспорт)</t>
  </si>
  <si>
    <t>расходы без НДС</t>
  </si>
  <si>
    <t>входящий НДС</t>
  </si>
  <si>
    <t>автоматический расчет налогов</t>
  </si>
  <si>
    <t xml:space="preserve">Организация </t>
  </si>
  <si>
    <r>
      <t xml:space="preserve">реализация по ставке НДС </t>
    </r>
    <r>
      <rPr>
        <b/>
        <sz val="12"/>
        <color rgb="FFFF0000"/>
        <rFont val="Arial Narrow"/>
        <family val="2"/>
        <charset val="204"/>
      </rPr>
      <t>10</t>
    </r>
    <r>
      <rPr>
        <b/>
        <sz val="12"/>
        <color theme="1"/>
        <rFont val="Arial Narrow"/>
        <family val="2"/>
        <charset val="204"/>
      </rPr>
      <t>%</t>
    </r>
  </si>
  <si>
    <t>Налог
на прибыль 25%</t>
  </si>
  <si>
    <r>
      <t>реализация по ставке НДС 5,7,</t>
    </r>
    <r>
      <rPr>
        <b/>
        <sz val="12"/>
        <color rgb="FFFF0000"/>
        <rFont val="Arial Narrow"/>
        <family val="2"/>
        <charset val="204"/>
      </rPr>
      <t>22</t>
    </r>
    <r>
      <rPr>
        <b/>
        <sz val="12"/>
        <color theme="1"/>
        <rFont val="Arial Narrow"/>
        <family val="2"/>
        <charset val="204"/>
      </rPr>
      <t>%</t>
    </r>
  </si>
  <si>
    <t>УСН 6%, НДС 22%</t>
  </si>
  <si>
    <t>УСН 15%, НДС 22%</t>
  </si>
  <si>
    <t>НДС 10, 22%</t>
  </si>
  <si>
    <t>Показатели на 2026 год</t>
  </si>
  <si>
    <t>Итого общая налоговая нагрузка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</si>
</sst>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theme="1"/>
      <name val="Arial Narrow"/>
      <family val="2"/>
      <charset val="204"/>
    </font>
    <font>
      <b/>
      <sz val="12"/>
      <color rgb="FFFF0000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43" fontId="0" fillId="0" borderId="0" xfId="1" applyFont="1" applyBorder="1" applyAlignment="1">
      <alignment vertical="center"/>
    </xf>
    <xf numFmtId="0" fontId="2" fillId="0" borderId="0" xfId="0" applyFont="1"/>
    <xf numFmtId="0" fontId="2" fillId="0" borderId="0" xfId="0" applyFont="1" applyBorder="1" applyAlignment="1">
      <alignment horizontal="center"/>
    </xf>
    <xf numFmtId="43" fontId="2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6" fillId="4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41" fontId="5" fillId="0" borderId="6" xfId="1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41" fontId="5" fillId="0" borderId="8" xfId="1" applyNumberFormat="1" applyFont="1" applyBorder="1" applyAlignment="1">
      <alignment vertical="center"/>
    </xf>
    <xf numFmtId="0" fontId="9" fillId="4" borderId="1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3" fontId="10" fillId="0" borderId="6" xfId="1" applyFont="1" applyBorder="1" applyAlignment="1">
      <alignment horizontal="center" vertical="center"/>
    </xf>
    <xf numFmtId="41" fontId="9" fillId="0" borderId="5" xfId="1" applyNumberFormat="1" applyFont="1" applyBorder="1" applyAlignment="1">
      <alignment horizontal="center" vertical="center"/>
    </xf>
    <xf numFmtId="41" fontId="9" fillId="0" borderId="1" xfId="1" applyNumberFormat="1" applyFont="1" applyBorder="1" applyAlignment="1">
      <alignment horizontal="center" vertical="center"/>
    </xf>
    <xf numFmtId="41" fontId="9" fillId="0" borderId="6" xfId="1" applyNumberFormat="1" applyFont="1" applyBorder="1" applyAlignment="1">
      <alignment horizontal="center" vertical="center"/>
    </xf>
    <xf numFmtId="41" fontId="9" fillId="0" borderId="14" xfId="1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43" fontId="10" fillId="2" borderId="6" xfId="1" applyFont="1" applyFill="1" applyBorder="1" applyAlignment="1">
      <alignment horizontal="center" vertical="center"/>
    </xf>
    <xf numFmtId="41" fontId="9" fillId="2" borderId="5" xfId="1" applyNumberFormat="1" applyFont="1" applyFill="1" applyBorder="1" applyAlignment="1">
      <alignment horizontal="center" vertical="center"/>
    </xf>
    <xf numFmtId="41" fontId="9" fillId="2" borderId="1" xfId="1" applyNumberFormat="1" applyFont="1" applyFill="1" applyBorder="1" applyAlignment="1">
      <alignment horizontal="center" vertical="center"/>
    </xf>
    <xf numFmtId="41" fontId="9" fillId="2" borderId="6" xfId="1" applyNumberFormat="1" applyFont="1" applyFill="1" applyBorder="1" applyAlignment="1">
      <alignment horizontal="center" vertical="center"/>
    </xf>
    <xf numFmtId="41" fontId="9" fillId="2" borderId="14" xfId="1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3" fontId="10" fillId="0" borderId="8" xfId="1" applyFont="1" applyBorder="1" applyAlignment="1">
      <alignment horizontal="center" vertical="center"/>
    </xf>
    <xf numFmtId="41" fontId="9" fillId="0" borderId="7" xfId="0" applyNumberFormat="1" applyFont="1" applyBorder="1" applyAlignment="1">
      <alignment horizontal="center" vertical="center"/>
    </xf>
    <xf numFmtId="41" fontId="9" fillId="0" borderId="12" xfId="1" applyNumberFormat="1" applyFont="1" applyBorder="1" applyAlignment="1">
      <alignment horizontal="center" vertical="center"/>
    </xf>
    <xf numFmtId="41" fontId="9" fillId="0" borderId="8" xfId="1" applyNumberFormat="1" applyFont="1" applyBorder="1" applyAlignment="1">
      <alignment horizontal="center" vertical="center"/>
    </xf>
    <xf numFmtId="41" fontId="9" fillId="0" borderId="15" xfId="1" applyNumberFormat="1" applyFont="1" applyBorder="1" applyAlignment="1">
      <alignment horizontal="center" vertical="center"/>
    </xf>
    <xf numFmtId="41" fontId="9" fillId="0" borderId="7" xfId="1" applyNumberFormat="1" applyFont="1" applyBorder="1" applyAlignment="1">
      <alignment horizontal="center" vertical="center"/>
    </xf>
    <xf numFmtId="41" fontId="9" fillId="0" borderId="8" xfId="0" applyNumberFormat="1" applyFont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37E93B"/>
      <color rgb="FFF3330D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I22"/>
  <sheetViews>
    <sheetView showGridLines="0" tabSelected="1" zoomScale="70" zoomScaleNormal="70" workbookViewId="0">
      <selection activeCell="C30" sqref="C30"/>
    </sheetView>
  </sheetViews>
  <sheetFormatPr defaultRowHeight="15" x14ac:dyDescent="0.25"/>
  <cols>
    <col min="2" max="2" width="39.42578125" customWidth="1"/>
    <col min="3" max="3" width="18.85546875" customWidth="1"/>
    <col min="4" max="9" width="22.7109375" customWidth="1"/>
  </cols>
  <sheetData>
    <row r="1" spans="2:9" ht="15.75" thickBot="1" x14ac:dyDescent="0.3"/>
    <row r="2" spans="2:9" ht="28.5" customHeight="1" thickBot="1" x14ac:dyDescent="0.35">
      <c r="B2" s="8"/>
      <c r="C2" s="9" t="s">
        <v>7</v>
      </c>
      <c r="D2" s="3"/>
      <c r="E2" s="46" t="s">
        <v>18</v>
      </c>
      <c r="F2" s="46"/>
      <c r="G2" s="46"/>
      <c r="H2" s="46"/>
      <c r="I2" s="46"/>
    </row>
    <row r="3" spans="2:9" s="5" customFormat="1" ht="32.25" customHeight="1" x14ac:dyDescent="0.25">
      <c r="B3" s="10" t="s">
        <v>25</v>
      </c>
      <c r="C3" s="11" t="s">
        <v>6</v>
      </c>
      <c r="D3" s="6"/>
      <c r="E3" s="6"/>
      <c r="F3" s="6"/>
      <c r="G3" s="6"/>
      <c r="H3" s="6"/>
      <c r="I3" s="6"/>
    </row>
    <row r="4" spans="2:9" s="5" customFormat="1" ht="24.95" customHeight="1" x14ac:dyDescent="0.25">
      <c r="B4" s="12" t="s">
        <v>21</v>
      </c>
      <c r="C4" s="13">
        <v>200000000</v>
      </c>
      <c r="D4" s="4"/>
      <c r="E4" s="4"/>
      <c r="F4" s="4"/>
      <c r="G4" s="4"/>
      <c r="H4" s="4"/>
      <c r="I4" s="4"/>
    </row>
    <row r="5" spans="2:9" s="5" customFormat="1" ht="24.95" customHeight="1" x14ac:dyDescent="0.25">
      <c r="B5" s="12" t="s">
        <v>19</v>
      </c>
      <c r="C5" s="13">
        <v>44000000</v>
      </c>
      <c r="D5" s="4"/>
      <c r="E5" s="4"/>
      <c r="F5" s="4"/>
      <c r="G5" s="4"/>
      <c r="H5" s="4"/>
      <c r="I5" s="4"/>
    </row>
    <row r="6" spans="2:9" s="5" customFormat="1" ht="24.95" customHeight="1" x14ac:dyDescent="0.25">
      <c r="B6" s="12" t="s">
        <v>14</v>
      </c>
      <c r="C6" s="13">
        <v>0</v>
      </c>
      <c r="D6" s="4"/>
      <c r="E6" s="4"/>
      <c r="F6" s="4"/>
      <c r="G6" s="4"/>
      <c r="H6" s="4"/>
      <c r="I6" s="4"/>
    </row>
    <row r="7" spans="2:9" s="5" customFormat="1" ht="24.95" customHeight="1" x14ac:dyDescent="0.25">
      <c r="B7" s="12" t="s">
        <v>5</v>
      </c>
      <c r="C7" s="13">
        <v>0</v>
      </c>
      <c r="D7" s="4"/>
      <c r="E7" s="4"/>
      <c r="F7" s="4"/>
      <c r="G7" s="4"/>
      <c r="H7" s="4"/>
      <c r="I7" s="4"/>
    </row>
    <row r="8" spans="2:9" s="5" customFormat="1" ht="24.95" customHeight="1" x14ac:dyDescent="0.25">
      <c r="B8" s="12" t="s">
        <v>15</v>
      </c>
      <c r="C8" s="13">
        <v>150000000</v>
      </c>
      <c r="D8" s="4"/>
      <c r="E8" s="4"/>
      <c r="F8" s="4"/>
      <c r="G8" s="4"/>
      <c r="H8" s="4"/>
      <c r="I8" s="4"/>
    </row>
    <row r="9" spans="2:9" s="5" customFormat="1" ht="24.95" customHeight="1" x14ac:dyDescent="0.25">
      <c r="B9" s="14" t="s">
        <v>13</v>
      </c>
      <c r="C9" s="13">
        <v>0</v>
      </c>
      <c r="D9" s="4"/>
      <c r="E9" s="4"/>
      <c r="F9" s="4"/>
      <c r="G9" s="4"/>
      <c r="H9" s="4"/>
      <c r="I9" s="4"/>
    </row>
    <row r="10" spans="2:9" s="5" customFormat="1" ht="24.95" customHeight="1" thickBot="1" x14ac:dyDescent="0.3">
      <c r="B10" s="15" t="s">
        <v>16</v>
      </c>
      <c r="C10" s="16">
        <v>10000000</v>
      </c>
      <c r="D10" s="4"/>
      <c r="E10" s="4"/>
      <c r="F10" s="4"/>
      <c r="G10" s="4"/>
      <c r="H10" s="4"/>
      <c r="I10" s="4"/>
    </row>
    <row r="11" spans="2:9" ht="17.25" thickBot="1" x14ac:dyDescent="0.35">
      <c r="B11" s="2"/>
      <c r="C11" s="2"/>
      <c r="D11" s="2"/>
      <c r="E11" s="2"/>
      <c r="F11" s="2"/>
      <c r="G11" s="2"/>
      <c r="H11" s="2"/>
      <c r="I11" s="2"/>
    </row>
    <row r="12" spans="2:9" s="7" customFormat="1" ht="28.5" customHeight="1" thickBot="1" x14ac:dyDescent="0.3">
      <c r="B12" s="17"/>
      <c r="C12" s="42" t="s">
        <v>17</v>
      </c>
      <c r="D12" s="42"/>
      <c r="E12" s="42"/>
      <c r="F12" s="42"/>
      <c r="G12" s="42"/>
      <c r="H12" s="42"/>
      <c r="I12" s="43"/>
    </row>
    <row r="13" spans="2:9" ht="36" customHeight="1" x14ac:dyDescent="0.25">
      <c r="B13" s="44" t="s">
        <v>26</v>
      </c>
      <c r="C13" s="45"/>
      <c r="D13" s="18" t="s">
        <v>24</v>
      </c>
      <c r="E13" s="19" t="s">
        <v>3</v>
      </c>
      <c r="F13" s="20" t="s">
        <v>4</v>
      </c>
      <c r="G13" s="41" t="s">
        <v>20</v>
      </c>
      <c r="H13" s="18" t="s">
        <v>1</v>
      </c>
      <c r="I13" s="20" t="s">
        <v>0</v>
      </c>
    </row>
    <row r="14" spans="2:9" s="7" customFormat="1" ht="27" customHeight="1" x14ac:dyDescent="0.25">
      <c r="B14" s="21" t="s">
        <v>2</v>
      </c>
      <c r="C14" s="22">
        <f>D14+G14</f>
        <v>61900000</v>
      </c>
      <c r="D14" s="23">
        <f>C4*22%+C5*10%-C10</f>
        <v>38400000</v>
      </c>
      <c r="E14" s="24" t="s">
        <v>12</v>
      </c>
      <c r="F14" s="25" t="s">
        <v>12</v>
      </c>
      <c r="G14" s="26">
        <f>(C4+C5+C6+C7-C8)*25%</f>
        <v>23500000</v>
      </c>
      <c r="H14" s="23" t="s">
        <v>12</v>
      </c>
      <c r="I14" s="25" t="s">
        <v>12</v>
      </c>
    </row>
    <row r="15" spans="2:9" s="7" customFormat="1" ht="27" customHeight="1" x14ac:dyDescent="0.25">
      <c r="B15" s="27" t="s">
        <v>8</v>
      </c>
      <c r="C15" s="28">
        <f>H15+E15</f>
        <v>26840000</v>
      </c>
      <c r="D15" s="29" t="s">
        <v>12</v>
      </c>
      <c r="E15" s="30">
        <f>(C4+C5)*5%</f>
        <v>12200000</v>
      </c>
      <c r="F15" s="31" t="s">
        <v>12</v>
      </c>
      <c r="G15" s="32" t="s">
        <v>12</v>
      </c>
      <c r="H15" s="29">
        <f>(C4+C5+C6+C7)*6%-C9</f>
        <v>14640000</v>
      </c>
      <c r="I15" s="31" t="s">
        <v>12</v>
      </c>
    </row>
    <row r="16" spans="2:9" s="7" customFormat="1" ht="27" customHeight="1" x14ac:dyDescent="0.25">
      <c r="B16" s="21" t="s">
        <v>9</v>
      </c>
      <c r="C16" s="22">
        <f>H16+F16</f>
        <v>31720000</v>
      </c>
      <c r="D16" s="23" t="s">
        <v>12</v>
      </c>
      <c r="E16" s="24" t="s">
        <v>12</v>
      </c>
      <c r="F16" s="25">
        <f>(C4+C5)*7%</f>
        <v>17080000</v>
      </c>
      <c r="G16" s="26" t="s">
        <v>12</v>
      </c>
      <c r="H16" s="23">
        <f>H15</f>
        <v>14640000</v>
      </c>
      <c r="I16" s="25" t="s">
        <v>12</v>
      </c>
    </row>
    <row r="17" spans="2:9" s="7" customFormat="1" ht="27" customHeight="1" x14ac:dyDescent="0.25">
      <c r="B17" s="27" t="s">
        <v>10</v>
      </c>
      <c r="C17" s="28">
        <f>I17+E17</f>
        <v>24800000</v>
      </c>
      <c r="D17" s="29" t="s">
        <v>12</v>
      </c>
      <c r="E17" s="30">
        <f>E15</f>
        <v>12200000</v>
      </c>
      <c r="F17" s="31" t="s">
        <v>12</v>
      </c>
      <c r="G17" s="32" t="s">
        <v>12</v>
      </c>
      <c r="H17" s="29" t="s">
        <v>12</v>
      </c>
      <c r="I17" s="31">
        <f>(C4+C5+C6+C7-C8-C10)*15%</f>
        <v>12600000</v>
      </c>
    </row>
    <row r="18" spans="2:9" s="7" customFormat="1" ht="27" customHeight="1" x14ac:dyDescent="0.25">
      <c r="B18" s="21" t="s">
        <v>11</v>
      </c>
      <c r="C18" s="22">
        <f>I18+F18</f>
        <v>29680000</v>
      </c>
      <c r="D18" s="23" t="s">
        <v>12</v>
      </c>
      <c r="E18" s="24" t="s">
        <v>12</v>
      </c>
      <c r="F18" s="25">
        <f>F16</f>
        <v>17080000</v>
      </c>
      <c r="G18" s="26" t="s">
        <v>12</v>
      </c>
      <c r="H18" s="23" t="s">
        <v>12</v>
      </c>
      <c r="I18" s="25">
        <f>(C4+C5+C6+C7-C8-C10)*15%</f>
        <v>12600000</v>
      </c>
    </row>
    <row r="19" spans="2:9" s="7" customFormat="1" ht="27" customHeight="1" x14ac:dyDescent="0.25">
      <c r="B19" s="27" t="s">
        <v>22</v>
      </c>
      <c r="C19" s="28">
        <f>H19+D19</f>
        <v>53040000</v>
      </c>
      <c r="D19" s="29">
        <f>D14</f>
        <v>38400000</v>
      </c>
      <c r="E19" s="30" t="s">
        <v>12</v>
      </c>
      <c r="F19" s="31" t="s">
        <v>12</v>
      </c>
      <c r="G19" s="32" t="s">
        <v>12</v>
      </c>
      <c r="H19" s="29">
        <f>H15</f>
        <v>14640000</v>
      </c>
      <c r="I19" s="31" t="s">
        <v>12</v>
      </c>
    </row>
    <row r="20" spans="2:9" s="7" customFormat="1" ht="27" customHeight="1" thickBot="1" x14ac:dyDescent="0.3">
      <c r="B20" s="33" t="s">
        <v>23</v>
      </c>
      <c r="C20" s="34">
        <f>I20+D20</f>
        <v>52500000</v>
      </c>
      <c r="D20" s="35">
        <f>D14</f>
        <v>38400000</v>
      </c>
      <c r="E20" s="36" t="s">
        <v>12</v>
      </c>
      <c r="F20" s="37" t="s">
        <v>12</v>
      </c>
      <c r="G20" s="38" t="s">
        <v>12</v>
      </c>
      <c r="H20" s="39" t="s">
        <v>12</v>
      </c>
      <c r="I20" s="40">
        <f>(C4+C5+C6+C7-C8)*15%</f>
        <v>14100000</v>
      </c>
    </row>
    <row r="21" spans="2:9" ht="16.5" x14ac:dyDescent="0.3">
      <c r="B21" s="2"/>
      <c r="C21" s="2"/>
      <c r="D21" s="4"/>
      <c r="E21" s="4"/>
      <c r="F21" s="4"/>
      <c r="G21" s="4"/>
      <c r="H21" s="4"/>
      <c r="I21" s="4"/>
    </row>
    <row r="22" spans="2:9" x14ac:dyDescent="0.25">
      <c r="D22" s="1"/>
      <c r="E22" s="1"/>
      <c r="F22" s="1"/>
      <c r="G22" s="1"/>
      <c r="H22" s="1"/>
      <c r="I22" s="1"/>
    </row>
  </sheetData>
  <sheetProtection formatCells="0" formatColumns="0" formatRows="0" insertColumns="0" insertRows="0" insertHyperlinks="0" deleteColumns="0" deleteRows="0" sort="0" autoFilter="0" pivotTables="0"/>
  <mergeCells count="3">
    <mergeCell ref="C12:I12"/>
    <mergeCell ref="B13:C13"/>
    <mergeCell ref="E2:I2"/>
  </mergeCells>
  <conditionalFormatting sqref="C14:C20">
    <cfRule type="colorScale" priority="1">
      <colorScale>
        <cfvo type="min"/>
        <cfvo type="percentile" val="50"/>
        <cfvo type="max"/>
        <color rgb="FF37E93B"/>
        <color rgb="FFFFEB84"/>
        <color rgb="FFFF0000"/>
      </colorScale>
    </cfRule>
  </conditionalFormatting>
  <pageMargins left="0.7" right="0.7" top="0.75" bottom="0.75" header="0.3" footer="0.3"/>
  <pageSetup paperSize="9" scale="67" orientation="landscape" r:id="rId1"/>
  <headerFooter>
    <oddHeader>&amp;C&amp;"Arial Narrow,полужирный"&amp;12БухЭксперт8.ру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Нагрузка 2026</vt:lpstr>
      <vt:lpstr>'Нагрузка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Maria D</cp:lastModifiedBy>
  <cp:lastPrinted>2024-09-26T06:39:01Z</cp:lastPrinted>
  <dcterms:created xsi:type="dcterms:W3CDTF">2024-09-20T08:48:33Z</dcterms:created>
  <dcterms:modified xsi:type="dcterms:W3CDTF">2025-11-07T13:08:36Z</dcterms:modified>
</cp:coreProperties>
</file>