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вгения\OneDrive\Рабочий стол\Как проверить дисконт\Аренда\"/>
    </mc:Choice>
  </mc:AlternateContent>
  <bookViews>
    <workbookView xWindow="0" yWindow="0" windowWidth="11400" windowHeight="5916" tabRatio="363" activeTab="1"/>
  </bookViews>
  <sheets>
    <sheet name="Исходник" sheetId="1" r:id="rId1"/>
    <sheet name="Исходник расчет" sheetId="6" r:id="rId2"/>
    <sheet name="Обязательство расчет" sheetId="5" r:id="rId3"/>
  </sheets>
  <definedNames>
    <definedName name="_xlnm.Print_Titles" localSheetId="0">Исходник!$15:$16</definedName>
    <definedName name="_xlnm.Print_Titles" localSheetId="1">'Исходник расчет'!$15:$16</definedName>
    <definedName name="_xlnm.Print_Area" localSheetId="1">'Исходник расчет'!$A$1:$AM$68</definedName>
  </definedNames>
  <calcPr calcId="162913" fullCalcOnLoad="1"/>
</workbook>
</file>

<file path=xl/calcChain.xml><?xml version="1.0" encoding="utf-8"?>
<calcChain xmlns="http://schemas.openxmlformats.org/spreadsheetml/2006/main">
  <c r="J12" i="6" l="1"/>
  <c r="AD17" i="6"/>
  <c r="U19" i="6"/>
  <c r="AD19" i="6"/>
  <c r="U20" i="6"/>
  <c r="AD20" i="6"/>
  <c r="U21" i="6"/>
  <c r="AD21" i="6"/>
  <c r="U22" i="6"/>
  <c r="AD22" i="6"/>
  <c r="U23" i="6"/>
  <c r="AD23" i="6"/>
  <c r="U24" i="6"/>
  <c r="AD24" i="6"/>
  <c r="U25" i="6"/>
  <c r="AD25" i="6"/>
  <c r="U26" i="6"/>
  <c r="AD26" i="6"/>
  <c r="U27" i="6"/>
  <c r="AD27" i="6"/>
  <c r="U28" i="6"/>
  <c r="AD28" i="6"/>
  <c r="U29" i="6"/>
  <c r="AD29" i="6"/>
  <c r="U30" i="6"/>
  <c r="AD30" i="6"/>
  <c r="U31" i="6"/>
  <c r="AD31" i="6"/>
  <c r="U32" i="6"/>
  <c r="AD32" i="6"/>
  <c r="U33" i="6"/>
  <c r="AD33" i="6"/>
  <c r="U34" i="6"/>
  <c r="AD34" i="6"/>
  <c r="U35" i="6"/>
  <c r="AD35" i="6"/>
  <c r="U36" i="6"/>
  <c r="AD36" i="6"/>
  <c r="U37" i="6"/>
  <c r="AD37" i="6"/>
  <c r="U38" i="6"/>
  <c r="AD38" i="6"/>
  <c r="U39" i="6"/>
  <c r="AD39" i="6"/>
  <c r="U40" i="6"/>
  <c r="AD40" i="6"/>
  <c r="U41" i="6"/>
  <c r="AD41" i="6"/>
  <c r="U42" i="6"/>
  <c r="AD42" i="6"/>
  <c r="U43" i="6"/>
  <c r="AD43" i="6"/>
  <c r="U44" i="6"/>
  <c r="AD44" i="6"/>
  <c r="U45" i="6"/>
  <c r="AD45" i="6"/>
  <c r="U46" i="6"/>
  <c r="AD46" i="6"/>
  <c r="U47" i="6"/>
  <c r="AD47" i="6"/>
  <c r="U48" i="6"/>
  <c r="AD48" i="6"/>
  <c r="U49" i="6"/>
  <c r="AD49" i="6"/>
  <c r="U50" i="6"/>
  <c r="AD50" i="6"/>
  <c r="U51" i="6"/>
  <c r="AD51" i="6"/>
  <c r="U52" i="6"/>
  <c r="AD52" i="6"/>
  <c r="U53" i="6"/>
  <c r="AD53" i="6"/>
  <c r="U54" i="6"/>
  <c r="AD54" i="6"/>
  <c r="U55" i="6"/>
  <c r="AD55" i="6"/>
  <c r="U56" i="6"/>
  <c r="AD56" i="6"/>
  <c r="U57" i="6"/>
  <c r="AD57" i="6"/>
  <c r="U58" i="6"/>
  <c r="AD58" i="6"/>
  <c r="U59" i="6"/>
  <c r="AD59" i="6"/>
  <c r="U60" i="6"/>
  <c r="AD60" i="6"/>
  <c r="U61" i="6"/>
  <c r="AD61" i="6"/>
  <c r="U62" i="6"/>
  <c r="AD62" i="6"/>
  <c r="U18" i="6"/>
  <c r="AD18" i="6"/>
  <c r="M63" i="6"/>
  <c r="C28" i="5"/>
  <c r="C27" i="5"/>
  <c r="C29" i="5"/>
  <c r="X12" i="6"/>
  <c r="AH12" i="6"/>
  <c r="E8" i="5"/>
  <c r="E10" i="5"/>
  <c r="E16" i="5"/>
  <c r="E18" i="5"/>
  <c r="F17" i="6"/>
  <c r="AE17" i="6"/>
  <c r="F18" i="6"/>
  <c r="AE18" i="6"/>
  <c r="F19" i="6"/>
  <c r="AE19" i="6"/>
  <c r="F20" i="6"/>
  <c r="AE20" i="6"/>
  <c r="F21" i="6"/>
  <c r="AE21" i="6"/>
  <c r="F22" i="6"/>
  <c r="AE22" i="6"/>
  <c r="F23" i="6"/>
  <c r="AE23" i="6"/>
  <c r="F24" i="6"/>
  <c r="AE24" i="6"/>
  <c r="F25" i="6"/>
  <c r="AE25" i="6"/>
  <c r="F26" i="6"/>
  <c r="AE26" i="6"/>
  <c r="F27" i="6"/>
  <c r="AE27" i="6"/>
  <c r="F28" i="6"/>
  <c r="AE28" i="6"/>
  <c r="F29" i="6"/>
  <c r="AE29" i="6"/>
  <c r="F30" i="6"/>
  <c r="AE30" i="6"/>
  <c r="F31" i="6"/>
  <c r="AE31" i="6"/>
  <c r="F32" i="6"/>
  <c r="AE32" i="6"/>
  <c r="F33" i="6"/>
  <c r="AE33" i="6"/>
  <c r="F34" i="6"/>
  <c r="AE34" i="6"/>
  <c r="F35" i="6"/>
  <c r="AE35" i="6"/>
  <c r="F36" i="6"/>
  <c r="AE36" i="6"/>
  <c r="F37" i="6"/>
  <c r="AE37" i="6"/>
  <c r="F38" i="6"/>
  <c r="AE38" i="6"/>
  <c r="F39" i="6"/>
  <c r="AE39" i="6"/>
  <c r="F40" i="6"/>
  <c r="AE40" i="6"/>
  <c r="F41" i="6"/>
  <c r="AE41" i="6"/>
  <c r="F42" i="6"/>
  <c r="AE42" i="6"/>
  <c r="F43" i="6"/>
  <c r="AE43" i="6"/>
  <c r="F44" i="6"/>
  <c r="AE44" i="6"/>
  <c r="F45" i="6"/>
  <c r="AE45" i="6"/>
  <c r="F46" i="6"/>
  <c r="AE46" i="6"/>
  <c r="F47" i="6"/>
  <c r="AE47" i="6"/>
  <c r="F48" i="6"/>
  <c r="AE48" i="6"/>
  <c r="F49" i="6"/>
  <c r="AE49" i="6"/>
  <c r="F50" i="6"/>
  <c r="AE50" i="6"/>
  <c r="F51" i="6"/>
  <c r="AE51" i="6"/>
  <c r="F52" i="6"/>
  <c r="AE52" i="6"/>
  <c r="F53" i="6"/>
  <c r="AE53" i="6"/>
  <c r="F54" i="6"/>
  <c r="AE54" i="6"/>
  <c r="F55" i="6"/>
  <c r="AE55" i="6"/>
  <c r="F56" i="6"/>
  <c r="AE56" i="6"/>
  <c r="F57" i="6"/>
  <c r="AE57" i="6"/>
  <c r="F58" i="6"/>
  <c r="AE58" i="6"/>
  <c r="F59" i="6"/>
  <c r="AE59" i="6"/>
  <c r="F60" i="6"/>
  <c r="AE60" i="6"/>
  <c r="F61" i="6"/>
  <c r="AE61" i="6"/>
  <c r="F62" i="6"/>
  <c r="AE62" i="6"/>
  <c r="AE63" i="6"/>
</calcChain>
</file>

<file path=xl/comments1.xml><?xml version="1.0" encoding="utf-8"?>
<comments xmlns="http://schemas.openxmlformats.org/spreadsheetml/2006/main">
  <authors>
    <author>Мария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Мария:</t>
        </r>
        <r>
          <rPr>
            <sz val="9"/>
            <color indexed="81"/>
            <rFont val="Tahoma"/>
            <charset val="1"/>
          </rPr>
          <t xml:space="preserve">
Розовая заливка - внести вручную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Зеленая заливка - формула для авто расчета, не трогать.
Расчет выполнен на вкладке Обязательство расчет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AD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AE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</commentList>
</comments>
</file>

<file path=xl/comments2.xml><?xml version="1.0" encoding="utf-8"?>
<comments xmlns="http://schemas.openxmlformats.org/spreadsheetml/2006/main">
  <authors>
    <author>Мария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Розовая заливка - внести вручную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Мария:</t>
        </r>
        <r>
          <rPr>
            <sz val="9"/>
            <color indexed="81"/>
            <rFont val="Tahoma"/>
            <family val="2"/>
            <charset val="204"/>
          </rPr>
          <t xml:space="preserve">
Серая заливка - формула для авто расчета, не трогать</t>
        </r>
      </text>
    </comment>
  </commentList>
</comments>
</file>

<file path=xl/sharedStrings.xml><?xml version="1.0" encoding="utf-8"?>
<sst xmlns="http://schemas.openxmlformats.org/spreadsheetml/2006/main" count="265" uniqueCount="109">
  <si>
    <t xml:space="preserve">Организация: </t>
  </si>
  <si>
    <t>Справка-расчет начисления процентных расходов</t>
  </si>
  <si>
    <t>Контрагент:</t>
  </si>
  <si>
    <t>ООО "Арендодатель"</t>
  </si>
  <si>
    <t>Документ:</t>
  </si>
  <si>
    <t>Поступление в аренду (лизинг) 0000-000009 от 31.05.2022 1:15:59
вх. № 1 от 31.05.2022</t>
  </si>
  <si>
    <t>Валюта:</t>
  </si>
  <si>
    <t>руб.</t>
  </si>
  <si>
    <t>Сумма 
платежей</t>
  </si>
  <si>
    <t>Авансовые 
платежи</t>
  </si>
  <si>
    <t>Обязательство</t>
  </si>
  <si>
    <t>Ставка дисконтирования,
% годовых</t>
  </si>
  <si>
    <t>Стоимость обязательства (*)</t>
  </si>
  <si>
    <t>Оценка 
предметов 
аренды</t>
  </si>
  <si>
    <t>1</t>
  </si>
  <si>
    <t>2</t>
  </si>
  <si>
    <t>3 = [1] - [2]</t>
  </si>
  <si>
    <t>4</t>
  </si>
  <si>
    <t>5</t>
  </si>
  <si>
    <t>6 = [5] + [2]</t>
  </si>
  <si>
    <t>12,0000</t>
  </si>
  <si>
    <t xml:space="preserve">(*)
 </t>
  </si>
  <si>
    <t>Приведенная стоимость обязательства рассчитывается дисконтированием графика будущих платежей по указанной ставке.
Результат соответствует функции ЧИСТНЗ Microsoft Excel.</t>
  </si>
  <si>
    <t>Дата 
начисления</t>
  </si>
  <si>
    <t>Стоимость
обязательства (*)</t>
  </si>
  <si>
    <t>Сумма платежа 
по графику</t>
  </si>
  <si>
    <t>Количество дней</t>
  </si>
  <si>
    <t>Сумма процентных расходов (**)</t>
  </si>
  <si>
    <t>3</t>
  </si>
  <si>
    <t>31.05.2022</t>
  </si>
  <si>
    <t>-</t>
  </si>
  <si>
    <t>30.06.2022</t>
  </si>
  <si>
    <t>30</t>
  </si>
  <si>
    <t>31.07.2022</t>
  </si>
  <si>
    <t>31</t>
  </si>
  <si>
    <t>19.08.2022</t>
  </si>
  <si>
    <t>19</t>
  </si>
  <si>
    <t>31.08.2022</t>
  </si>
  <si>
    <t>12</t>
  </si>
  <si>
    <t>20.09.2022</t>
  </si>
  <si>
    <t>20</t>
  </si>
  <si>
    <t>30.09.2022</t>
  </si>
  <si>
    <t>10</t>
  </si>
  <si>
    <t>20.10.2022</t>
  </si>
  <si>
    <t>31.10.2022</t>
  </si>
  <si>
    <t>11</t>
  </si>
  <si>
    <t>18.11.2022</t>
  </si>
  <si>
    <t>18</t>
  </si>
  <si>
    <t>30.11.2022</t>
  </si>
  <si>
    <t>20.12.2022</t>
  </si>
  <si>
    <t>31.12.2022</t>
  </si>
  <si>
    <t>20.01.2023</t>
  </si>
  <si>
    <t>31.01.2023</t>
  </si>
  <si>
    <t>20.02.2023</t>
  </si>
  <si>
    <t>28.02.2023</t>
  </si>
  <si>
    <t>8</t>
  </si>
  <si>
    <t>20.03.2023</t>
  </si>
  <si>
    <t>31.03.2023</t>
  </si>
  <si>
    <t>20.04.2023</t>
  </si>
  <si>
    <t>30.04.2023</t>
  </si>
  <si>
    <t>19.05.2023</t>
  </si>
  <si>
    <t>31.05.2023</t>
  </si>
  <si>
    <t>20.06.2023</t>
  </si>
  <si>
    <t>30.06.2023</t>
  </si>
  <si>
    <t>20.07.2023</t>
  </si>
  <si>
    <t>31.07.2023</t>
  </si>
  <si>
    <t>18.08.2023</t>
  </si>
  <si>
    <t>31.08.2023</t>
  </si>
  <si>
    <t>13</t>
  </si>
  <si>
    <t>20.09.2023</t>
  </si>
  <si>
    <t>30.09.2023</t>
  </si>
  <si>
    <t>20.10.2023</t>
  </si>
  <si>
    <t>31.10.2023</t>
  </si>
  <si>
    <t>20.11.2023</t>
  </si>
  <si>
    <t>30.11.2023</t>
  </si>
  <si>
    <t>20.12.2023</t>
  </si>
  <si>
    <t>31.12.2023</t>
  </si>
  <si>
    <t>19.01.2024</t>
  </si>
  <si>
    <t>31.01.2024</t>
  </si>
  <si>
    <t>20.02.2024</t>
  </si>
  <si>
    <t>29.02.2024</t>
  </si>
  <si>
    <t>9</t>
  </si>
  <si>
    <t>20.03.2024</t>
  </si>
  <si>
    <t>31.03.2024</t>
  </si>
  <si>
    <t>19.04.2024</t>
  </si>
  <si>
    <t>30.04.2024</t>
  </si>
  <si>
    <t>20.05.2024</t>
  </si>
  <si>
    <t>ИТОГО</t>
  </si>
  <si>
    <t>Стоимость обязательства рассчитывается 
по данным предыдущей строки:</t>
  </si>
  <si>
    <t>(**)</t>
  </si>
  <si>
    <t>Сумма процентных расходов рассчитывается 
по ставке 12,0000 % годовых:</t>
  </si>
  <si>
    <t xml:space="preserve"> </t>
  </si>
  <si>
    <t>Ответственный:</t>
  </si>
  <si>
    <t>должность</t>
  </si>
  <si>
    <t>подпись</t>
  </si>
  <si>
    <t>расшифровка подписи</t>
  </si>
  <si>
    <t>Сумма без НДС</t>
  </si>
  <si>
    <t>Ставка</t>
  </si>
  <si>
    <t>Стоимость обязательства гр. 5 *</t>
  </si>
  <si>
    <t>Степень</t>
  </si>
  <si>
    <t>ООО "Арендатор"</t>
  </si>
  <si>
    <t>Дата начисления</t>
  </si>
  <si>
    <t>Аванс гр.2</t>
  </si>
  <si>
    <t>Проверка Стоимость обязательств</t>
  </si>
  <si>
    <t>4а</t>
  </si>
  <si>
    <t>По справке</t>
  </si>
  <si>
    <t>По расчету</t>
  </si>
  <si>
    <t>Разница</t>
  </si>
  <si>
    <t>Проверка Сумма процентных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</si>
</sst>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0%"/>
    <numFmt numFmtId="167" formatCode="0.0000"/>
  </numFmts>
  <fonts count="21" x14ac:knownFonts="1">
    <font>
      <sz val="8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i/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top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0" fontId="9" fillId="0" borderId="0" xfId="0" applyFont="1"/>
    <xf numFmtId="0" fontId="16" fillId="0" borderId="0" xfId="0" applyFont="1"/>
    <xf numFmtId="1" fontId="7" fillId="0" borderId="0" xfId="0" applyNumberFormat="1" applyFont="1"/>
    <xf numFmtId="14" fontId="7" fillId="2" borderId="0" xfId="0" applyNumberFormat="1" applyFont="1" applyFill="1"/>
    <xf numFmtId="4" fontId="7" fillId="2" borderId="0" xfId="0" applyNumberFormat="1" applyFont="1" applyFill="1"/>
    <xf numFmtId="166" fontId="7" fillId="2" borderId="0" xfId="0" applyNumberFormat="1" applyFont="1" applyFill="1"/>
    <xf numFmtId="4" fontId="17" fillId="3" borderId="0" xfId="0" applyNumberFormat="1" applyFont="1" applyFill="1"/>
    <xf numFmtId="4" fontId="7" fillId="3" borderId="0" xfId="0" applyNumberFormat="1" applyFont="1" applyFill="1"/>
    <xf numFmtId="4" fontId="18" fillId="2" borderId="0" xfId="0" applyNumberFormat="1" applyFont="1" applyFill="1"/>
    <xf numFmtId="167" fontId="0" fillId="0" borderId="0" xfId="0" applyNumberFormat="1"/>
    <xf numFmtId="167" fontId="10" fillId="0" borderId="4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 horizontal="left"/>
    </xf>
    <xf numFmtId="4" fontId="19" fillId="0" borderId="0" xfId="0" applyNumberFormat="1" applyFont="1" applyFill="1"/>
    <xf numFmtId="0" fontId="11" fillId="0" borderId="0" xfId="0" applyFont="1"/>
    <xf numFmtId="4" fontId="11" fillId="0" borderId="0" xfId="0" applyNumberFormat="1" applyFont="1"/>
    <xf numFmtId="0" fontId="11" fillId="0" borderId="0" xfId="0" applyFont="1" applyFill="1"/>
    <xf numFmtId="0" fontId="0" fillId="0" borderId="0" xfId="0" applyNumberFormat="1" applyAlignment="1">
      <alignment horizontal="left" vertical="top" wrapText="1"/>
    </xf>
    <xf numFmtId="4" fontId="20" fillId="4" borderId="0" xfId="0" applyNumberFormat="1" applyFont="1" applyFill="1"/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8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right" vertical="top" wrapText="1"/>
    </xf>
    <xf numFmtId="4" fontId="4" fillId="2" borderId="11" xfId="0" applyNumberFormat="1" applyFont="1" applyFill="1" applyBorder="1" applyAlignment="1">
      <alignment horizontal="right" vertical="center"/>
    </xf>
    <xf numFmtId="4" fontId="4" fillId="3" borderId="11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0" fontId="4" fillId="2" borderId="13" xfId="0" applyNumberFormat="1" applyFont="1" applyFill="1" applyBorder="1" applyAlignment="1">
      <alignment horizontal="center" vertical="top" wrapText="1"/>
    </xf>
    <xf numFmtId="4" fontId="4" fillId="3" borderId="14" xfId="0" applyNumberFormat="1" applyFont="1" applyFill="1" applyBorder="1" applyAlignment="1">
      <alignment horizontal="right" vertical="center"/>
    </xf>
    <xf numFmtId="0" fontId="4" fillId="2" borderId="14" xfId="0" applyNumberFormat="1" applyFont="1" applyFill="1" applyBorder="1" applyAlignment="1">
      <alignment horizontal="right" vertical="center"/>
    </xf>
    <xf numFmtId="0" fontId="4" fillId="2" borderId="14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right" vertical="center"/>
    </xf>
    <xf numFmtId="0" fontId="4" fillId="3" borderId="14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right" vertical="center"/>
    </xf>
    <xf numFmtId="4" fontId="5" fillId="3" borderId="17" xfId="0" applyNumberFormat="1" applyFont="1" applyFill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63</xdr:row>
      <xdr:rowOff>60960</xdr:rowOff>
    </xdr:from>
    <xdr:to>
      <xdr:col>23</xdr:col>
      <xdr:colOff>60960</xdr:colOff>
      <xdr:row>63</xdr:row>
      <xdr:rowOff>205740</xdr:rowOff>
    </xdr:to>
    <xdr:pic>
      <xdr:nvPicPr>
        <xdr:cNvPr id="202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380220"/>
          <a:ext cx="1676400" cy="1447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7620</xdr:colOff>
      <xdr:row>63</xdr:row>
      <xdr:rowOff>137160</xdr:rowOff>
    </xdr:from>
    <xdr:to>
      <xdr:col>24</xdr:col>
      <xdr:colOff>7620</xdr:colOff>
      <xdr:row>63</xdr:row>
      <xdr:rowOff>137160</xdr:rowOff>
    </xdr:to>
    <xdr:sp macro="" textlink="">
      <xdr:nvSpPr>
        <xdr:cNvPr id="2021" name="Rectangle 2"/>
        <xdr:cNvSpPr>
          <a:spLocks noChangeArrowheads="1"/>
        </xdr:cNvSpPr>
      </xdr:nvSpPr>
      <xdr:spPr bwMode="auto">
        <a:xfrm>
          <a:off x="436626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7620</xdr:colOff>
      <xdr:row>63</xdr:row>
      <xdr:rowOff>137160</xdr:rowOff>
    </xdr:from>
    <xdr:to>
      <xdr:col>27</xdr:col>
      <xdr:colOff>7620</xdr:colOff>
      <xdr:row>63</xdr:row>
      <xdr:rowOff>137160</xdr:rowOff>
    </xdr:to>
    <xdr:sp macro="" textlink="">
      <xdr:nvSpPr>
        <xdr:cNvPr id="2022" name="Rectangle 3"/>
        <xdr:cNvSpPr>
          <a:spLocks noChangeArrowheads="1"/>
        </xdr:cNvSpPr>
      </xdr:nvSpPr>
      <xdr:spPr bwMode="auto">
        <a:xfrm>
          <a:off x="483108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7620</xdr:colOff>
      <xdr:row>63</xdr:row>
      <xdr:rowOff>137160</xdr:rowOff>
    </xdr:from>
    <xdr:to>
      <xdr:col>30</xdr:col>
      <xdr:colOff>7620</xdr:colOff>
      <xdr:row>63</xdr:row>
      <xdr:rowOff>137160</xdr:rowOff>
    </xdr:to>
    <xdr:sp macro="" textlink="">
      <xdr:nvSpPr>
        <xdr:cNvPr id="2023" name="Rectangle 4"/>
        <xdr:cNvSpPr>
          <a:spLocks noChangeArrowheads="1"/>
        </xdr:cNvSpPr>
      </xdr:nvSpPr>
      <xdr:spPr bwMode="auto">
        <a:xfrm>
          <a:off x="514350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7620</xdr:colOff>
      <xdr:row>63</xdr:row>
      <xdr:rowOff>137160</xdr:rowOff>
    </xdr:from>
    <xdr:to>
      <xdr:col>31</xdr:col>
      <xdr:colOff>7620</xdr:colOff>
      <xdr:row>63</xdr:row>
      <xdr:rowOff>137160</xdr:rowOff>
    </xdr:to>
    <xdr:sp macro="" textlink="">
      <xdr:nvSpPr>
        <xdr:cNvPr id="2024" name="Rectangle 5"/>
        <xdr:cNvSpPr>
          <a:spLocks noChangeArrowheads="1"/>
        </xdr:cNvSpPr>
      </xdr:nvSpPr>
      <xdr:spPr bwMode="auto">
        <a:xfrm>
          <a:off x="528828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7620</xdr:colOff>
      <xdr:row>63</xdr:row>
      <xdr:rowOff>259080</xdr:rowOff>
    </xdr:from>
    <xdr:to>
      <xdr:col>33</xdr:col>
      <xdr:colOff>7620</xdr:colOff>
      <xdr:row>63</xdr:row>
      <xdr:rowOff>259080</xdr:rowOff>
    </xdr:to>
    <xdr:sp macro="" textlink="">
      <xdr:nvSpPr>
        <xdr:cNvPr id="2025" name="Rectangle 6"/>
        <xdr:cNvSpPr>
          <a:spLocks noChangeArrowheads="1"/>
        </xdr:cNvSpPr>
      </xdr:nvSpPr>
      <xdr:spPr bwMode="auto">
        <a:xfrm>
          <a:off x="5448300" y="95783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</xdr:colOff>
      <xdr:row>64</xdr:row>
      <xdr:rowOff>60960</xdr:rowOff>
    </xdr:from>
    <xdr:to>
      <xdr:col>23</xdr:col>
      <xdr:colOff>60960</xdr:colOff>
      <xdr:row>64</xdr:row>
      <xdr:rowOff>198120</xdr:rowOff>
    </xdr:to>
    <xdr:pic>
      <xdr:nvPicPr>
        <xdr:cNvPr id="2026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37" r="-537"/>
        <a:stretch>
          <a:fillRect/>
        </a:stretch>
      </xdr:blipFill>
      <xdr:spPr bwMode="auto">
        <a:xfrm>
          <a:off x="2667000" y="9654540"/>
          <a:ext cx="1676400" cy="13716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7620</xdr:colOff>
      <xdr:row>64</xdr:row>
      <xdr:rowOff>137160</xdr:rowOff>
    </xdr:from>
    <xdr:to>
      <xdr:col>24</xdr:col>
      <xdr:colOff>7620</xdr:colOff>
      <xdr:row>64</xdr:row>
      <xdr:rowOff>137160</xdr:rowOff>
    </xdr:to>
    <xdr:sp macro="" textlink="">
      <xdr:nvSpPr>
        <xdr:cNvPr id="2027" name="Rectangle 8"/>
        <xdr:cNvSpPr>
          <a:spLocks noChangeArrowheads="1"/>
        </xdr:cNvSpPr>
      </xdr:nvSpPr>
      <xdr:spPr bwMode="auto">
        <a:xfrm>
          <a:off x="4366260" y="9730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7620</xdr:colOff>
      <xdr:row>64</xdr:row>
      <xdr:rowOff>137160</xdr:rowOff>
    </xdr:from>
    <xdr:to>
      <xdr:col>27</xdr:col>
      <xdr:colOff>7620</xdr:colOff>
      <xdr:row>64</xdr:row>
      <xdr:rowOff>137160</xdr:rowOff>
    </xdr:to>
    <xdr:sp macro="" textlink="">
      <xdr:nvSpPr>
        <xdr:cNvPr id="2028" name="Rectangle 9"/>
        <xdr:cNvSpPr>
          <a:spLocks noChangeArrowheads="1"/>
        </xdr:cNvSpPr>
      </xdr:nvSpPr>
      <xdr:spPr bwMode="auto">
        <a:xfrm>
          <a:off x="4831080" y="9730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7620</xdr:colOff>
      <xdr:row>64</xdr:row>
      <xdr:rowOff>137160</xdr:rowOff>
    </xdr:from>
    <xdr:to>
      <xdr:col>30</xdr:col>
      <xdr:colOff>7620</xdr:colOff>
      <xdr:row>64</xdr:row>
      <xdr:rowOff>137160</xdr:rowOff>
    </xdr:to>
    <xdr:sp macro="" textlink="">
      <xdr:nvSpPr>
        <xdr:cNvPr id="2029" name="Rectangle 10"/>
        <xdr:cNvSpPr>
          <a:spLocks noChangeArrowheads="1"/>
        </xdr:cNvSpPr>
      </xdr:nvSpPr>
      <xdr:spPr bwMode="auto">
        <a:xfrm>
          <a:off x="5143500" y="9730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7620</xdr:colOff>
      <xdr:row>64</xdr:row>
      <xdr:rowOff>137160</xdr:rowOff>
    </xdr:from>
    <xdr:to>
      <xdr:col>31</xdr:col>
      <xdr:colOff>7620</xdr:colOff>
      <xdr:row>64</xdr:row>
      <xdr:rowOff>137160</xdr:rowOff>
    </xdr:to>
    <xdr:sp macro="" textlink="">
      <xdr:nvSpPr>
        <xdr:cNvPr id="2030" name="Rectangle 11"/>
        <xdr:cNvSpPr>
          <a:spLocks noChangeArrowheads="1"/>
        </xdr:cNvSpPr>
      </xdr:nvSpPr>
      <xdr:spPr bwMode="auto">
        <a:xfrm>
          <a:off x="5288280" y="97307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7620</xdr:colOff>
      <xdr:row>64</xdr:row>
      <xdr:rowOff>259080</xdr:rowOff>
    </xdr:from>
    <xdr:to>
      <xdr:col>33</xdr:col>
      <xdr:colOff>7620</xdr:colOff>
      <xdr:row>64</xdr:row>
      <xdr:rowOff>259080</xdr:rowOff>
    </xdr:to>
    <xdr:sp macro="" textlink="">
      <xdr:nvSpPr>
        <xdr:cNvPr id="2031" name="Rectangle 12"/>
        <xdr:cNvSpPr>
          <a:spLocks noChangeArrowheads="1"/>
        </xdr:cNvSpPr>
      </xdr:nvSpPr>
      <xdr:spPr bwMode="auto">
        <a:xfrm>
          <a:off x="5448300" y="98526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63</xdr:row>
      <xdr:rowOff>60960</xdr:rowOff>
    </xdr:from>
    <xdr:to>
      <xdr:col>23</xdr:col>
      <xdr:colOff>60960</xdr:colOff>
      <xdr:row>63</xdr:row>
      <xdr:rowOff>213360</xdr:rowOff>
    </xdr:to>
    <xdr:pic>
      <xdr:nvPicPr>
        <xdr:cNvPr id="69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380220"/>
          <a:ext cx="167640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7620</xdr:colOff>
      <xdr:row>63</xdr:row>
      <xdr:rowOff>137160</xdr:rowOff>
    </xdr:from>
    <xdr:to>
      <xdr:col>24</xdr:col>
      <xdr:colOff>7620</xdr:colOff>
      <xdr:row>63</xdr:row>
      <xdr:rowOff>137160</xdr:rowOff>
    </xdr:to>
    <xdr:sp macro="" textlink="">
      <xdr:nvSpPr>
        <xdr:cNvPr id="6973" name="Rectangle 2"/>
        <xdr:cNvSpPr>
          <a:spLocks noChangeArrowheads="1"/>
        </xdr:cNvSpPr>
      </xdr:nvSpPr>
      <xdr:spPr bwMode="auto">
        <a:xfrm>
          <a:off x="436626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7620</xdr:colOff>
      <xdr:row>63</xdr:row>
      <xdr:rowOff>137160</xdr:rowOff>
    </xdr:from>
    <xdr:to>
      <xdr:col>27</xdr:col>
      <xdr:colOff>7620</xdr:colOff>
      <xdr:row>63</xdr:row>
      <xdr:rowOff>137160</xdr:rowOff>
    </xdr:to>
    <xdr:sp macro="" textlink="">
      <xdr:nvSpPr>
        <xdr:cNvPr id="6974" name="Rectangle 3"/>
        <xdr:cNvSpPr>
          <a:spLocks noChangeArrowheads="1"/>
        </xdr:cNvSpPr>
      </xdr:nvSpPr>
      <xdr:spPr bwMode="auto">
        <a:xfrm>
          <a:off x="483108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7620</xdr:colOff>
      <xdr:row>63</xdr:row>
      <xdr:rowOff>137160</xdr:rowOff>
    </xdr:from>
    <xdr:to>
      <xdr:col>31</xdr:col>
      <xdr:colOff>7620</xdr:colOff>
      <xdr:row>63</xdr:row>
      <xdr:rowOff>137160</xdr:rowOff>
    </xdr:to>
    <xdr:sp macro="" textlink="">
      <xdr:nvSpPr>
        <xdr:cNvPr id="6975" name="Rectangle 4"/>
        <xdr:cNvSpPr>
          <a:spLocks noChangeArrowheads="1"/>
        </xdr:cNvSpPr>
      </xdr:nvSpPr>
      <xdr:spPr bwMode="auto">
        <a:xfrm>
          <a:off x="573786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7620</xdr:colOff>
      <xdr:row>63</xdr:row>
      <xdr:rowOff>137160</xdr:rowOff>
    </xdr:from>
    <xdr:to>
      <xdr:col>32</xdr:col>
      <xdr:colOff>7620</xdr:colOff>
      <xdr:row>63</xdr:row>
      <xdr:rowOff>137160</xdr:rowOff>
    </xdr:to>
    <xdr:sp macro="" textlink="">
      <xdr:nvSpPr>
        <xdr:cNvPr id="6976" name="Rectangle 5"/>
        <xdr:cNvSpPr>
          <a:spLocks noChangeArrowheads="1"/>
        </xdr:cNvSpPr>
      </xdr:nvSpPr>
      <xdr:spPr bwMode="auto">
        <a:xfrm>
          <a:off x="5882640" y="945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7620</xdr:colOff>
      <xdr:row>63</xdr:row>
      <xdr:rowOff>259080</xdr:rowOff>
    </xdr:from>
    <xdr:to>
      <xdr:col>34</xdr:col>
      <xdr:colOff>7620</xdr:colOff>
      <xdr:row>63</xdr:row>
      <xdr:rowOff>259080</xdr:rowOff>
    </xdr:to>
    <xdr:sp macro="" textlink="">
      <xdr:nvSpPr>
        <xdr:cNvPr id="6977" name="Rectangle 6"/>
        <xdr:cNvSpPr>
          <a:spLocks noChangeArrowheads="1"/>
        </xdr:cNvSpPr>
      </xdr:nvSpPr>
      <xdr:spPr bwMode="auto">
        <a:xfrm>
          <a:off x="6042660" y="95783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</xdr:colOff>
      <xdr:row>64</xdr:row>
      <xdr:rowOff>60960</xdr:rowOff>
    </xdr:from>
    <xdr:to>
      <xdr:col>23</xdr:col>
      <xdr:colOff>60960</xdr:colOff>
      <xdr:row>64</xdr:row>
      <xdr:rowOff>198120</xdr:rowOff>
    </xdr:to>
    <xdr:pic>
      <xdr:nvPicPr>
        <xdr:cNvPr id="6978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37" r="-537"/>
        <a:stretch>
          <a:fillRect/>
        </a:stretch>
      </xdr:blipFill>
      <xdr:spPr bwMode="auto">
        <a:xfrm>
          <a:off x="2667000" y="9707880"/>
          <a:ext cx="1676400" cy="13716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7620</xdr:colOff>
      <xdr:row>64</xdr:row>
      <xdr:rowOff>137160</xdr:rowOff>
    </xdr:from>
    <xdr:to>
      <xdr:col>24</xdr:col>
      <xdr:colOff>7620</xdr:colOff>
      <xdr:row>64</xdr:row>
      <xdr:rowOff>137160</xdr:rowOff>
    </xdr:to>
    <xdr:sp macro="" textlink="">
      <xdr:nvSpPr>
        <xdr:cNvPr id="6979" name="Rectangle 8"/>
        <xdr:cNvSpPr>
          <a:spLocks noChangeArrowheads="1"/>
        </xdr:cNvSpPr>
      </xdr:nvSpPr>
      <xdr:spPr bwMode="auto">
        <a:xfrm>
          <a:off x="4366260" y="9784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7620</xdr:colOff>
      <xdr:row>64</xdr:row>
      <xdr:rowOff>137160</xdr:rowOff>
    </xdr:from>
    <xdr:to>
      <xdr:col>27</xdr:col>
      <xdr:colOff>7620</xdr:colOff>
      <xdr:row>64</xdr:row>
      <xdr:rowOff>137160</xdr:rowOff>
    </xdr:to>
    <xdr:sp macro="" textlink="">
      <xdr:nvSpPr>
        <xdr:cNvPr id="6980" name="Rectangle 9"/>
        <xdr:cNvSpPr>
          <a:spLocks noChangeArrowheads="1"/>
        </xdr:cNvSpPr>
      </xdr:nvSpPr>
      <xdr:spPr bwMode="auto">
        <a:xfrm>
          <a:off x="4831080" y="9784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7620</xdr:colOff>
      <xdr:row>64</xdr:row>
      <xdr:rowOff>137160</xdr:rowOff>
    </xdr:from>
    <xdr:to>
      <xdr:col>31</xdr:col>
      <xdr:colOff>7620</xdr:colOff>
      <xdr:row>64</xdr:row>
      <xdr:rowOff>137160</xdr:rowOff>
    </xdr:to>
    <xdr:sp macro="" textlink="">
      <xdr:nvSpPr>
        <xdr:cNvPr id="6981" name="Rectangle 10"/>
        <xdr:cNvSpPr>
          <a:spLocks noChangeArrowheads="1"/>
        </xdr:cNvSpPr>
      </xdr:nvSpPr>
      <xdr:spPr bwMode="auto">
        <a:xfrm>
          <a:off x="5737860" y="9784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7620</xdr:colOff>
      <xdr:row>64</xdr:row>
      <xdr:rowOff>137160</xdr:rowOff>
    </xdr:from>
    <xdr:to>
      <xdr:col>32</xdr:col>
      <xdr:colOff>7620</xdr:colOff>
      <xdr:row>64</xdr:row>
      <xdr:rowOff>137160</xdr:rowOff>
    </xdr:to>
    <xdr:sp macro="" textlink="">
      <xdr:nvSpPr>
        <xdr:cNvPr id="6982" name="Rectangle 11"/>
        <xdr:cNvSpPr>
          <a:spLocks noChangeArrowheads="1"/>
        </xdr:cNvSpPr>
      </xdr:nvSpPr>
      <xdr:spPr bwMode="auto">
        <a:xfrm>
          <a:off x="5882640" y="97840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7620</xdr:colOff>
      <xdr:row>64</xdr:row>
      <xdr:rowOff>259080</xdr:rowOff>
    </xdr:from>
    <xdr:to>
      <xdr:col>34</xdr:col>
      <xdr:colOff>7620</xdr:colOff>
      <xdr:row>64</xdr:row>
      <xdr:rowOff>259080</xdr:rowOff>
    </xdr:to>
    <xdr:sp macro="" textlink="">
      <xdr:nvSpPr>
        <xdr:cNvPr id="6983" name="Rectangle 12"/>
        <xdr:cNvSpPr>
          <a:spLocks noChangeArrowheads="1"/>
        </xdr:cNvSpPr>
      </xdr:nvSpPr>
      <xdr:spPr bwMode="auto">
        <a:xfrm>
          <a:off x="6042660" y="990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autoPageBreaks="0" fitToPage="1"/>
  </sheetPr>
  <dimension ref="B1:AL69"/>
  <sheetViews>
    <sheetView view="pageBreakPreview" zoomScale="90" zoomScaleNormal="100" zoomScaleSheetLayoutView="90" workbookViewId="0">
      <selection activeCell="AQ65" sqref="AQ65"/>
    </sheetView>
  </sheetViews>
  <sheetFormatPr defaultColWidth="10.28515625" defaultRowHeight="10.199999999999999" x14ac:dyDescent="0.2"/>
  <cols>
    <col min="1" max="1" width="1" customWidth="1"/>
    <col min="2" max="2" width="4.140625" style="1" customWidth="1"/>
    <col min="3" max="3" width="11.7109375" style="2" customWidth="1"/>
    <col min="4" max="4" width="4" style="2" customWidth="1"/>
    <col min="5" max="5" width="1.140625" style="2" customWidth="1"/>
    <col min="6" max="6" width="7.28515625" style="2" customWidth="1"/>
    <col min="7" max="7" width="4.42578125" customWidth="1"/>
    <col min="8" max="8" width="0.7109375" customWidth="1"/>
    <col min="9" max="9" width="6.28515625" customWidth="1"/>
    <col min="10" max="10" width="3" customWidth="1"/>
    <col min="11" max="11" width="2.28515625" customWidth="1"/>
    <col min="12" max="12" width="0.42578125" customWidth="1"/>
    <col min="13" max="13" width="3.42578125" customWidth="1"/>
    <col min="14" max="15" width="2.28515625" customWidth="1"/>
    <col min="16" max="16" width="5.85546875" customWidth="1"/>
    <col min="17" max="17" width="0.140625" customWidth="1"/>
    <col min="18" max="18" width="2.7109375" customWidth="1"/>
    <col min="19" max="19" width="3" customWidth="1"/>
    <col min="20" max="20" width="4.7109375" customWidth="1"/>
    <col min="21" max="21" width="7.7109375" customWidth="1"/>
    <col min="22" max="22" width="1.28515625" customWidth="1"/>
    <col min="23" max="23" width="0.42578125" customWidth="1"/>
    <col min="24" max="24" width="1.42578125" customWidth="1"/>
    <col min="25" max="25" width="4.7109375" customWidth="1"/>
    <col min="26" max="26" width="2.7109375" customWidth="1"/>
    <col min="27" max="27" width="1.28515625" customWidth="1"/>
    <col min="28" max="28" width="2" customWidth="1"/>
    <col min="29" max="29" width="3" customWidth="1"/>
    <col min="30" max="30" width="0.85546875" customWidth="1"/>
    <col min="31" max="31" width="2.7109375" customWidth="1"/>
    <col min="32" max="32" width="1.140625" customWidth="1"/>
    <col min="33" max="33" width="1.85546875" customWidth="1"/>
    <col min="34" max="34" width="2.140625" customWidth="1"/>
    <col min="35" max="35" width="2.7109375" customWidth="1"/>
    <col min="36" max="36" width="2.140625" customWidth="1"/>
    <col min="37" max="37" width="11" customWidth="1"/>
    <col min="38" max="38" width="0.140625" customWidth="1"/>
  </cols>
  <sheetData>
    <row r="1" spans="2:38" ht="12.75" customHeight="1" x14ac:dyDescent="0.2">
      <c r="B1" s="67" t="s">
        <v>0</v>
      </c>
      <c r="C1" s="67"/>
      <c r="D1" s="68" t="s">
        <v>100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2:38" s="3" customFormat="1" ht="24" customHeight="1" x14ac:dyDescent="0.2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2:38" ht="3.75" customHeight="1" x14ac:dyDescent="0.2">
      <c r="B3"/>
      <c r="C3"/>
      <c r="D3"/>
      <c r="E3"/>
      <c r="F3"/>
    </row>
    <row r="4" spans="2:38" ht="12" customHeight="1" x14ac:dyDescent="0.2">
      <c r="B4" s="42" t="s">
        <v>2</v>
      </c>
      <c r="C4" s="42"/>
      <c r="D4" s="71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2:38" ht="3.75" customHeight="1" x14ac:dyDescent="0.2">
      <c r="B5"/>
      <c r="C5"/>
      <c r="D5"/>
      <c r="E5"/>
      <c r="F5"/>
    </row>
    <row r="6" spans="2:38" ht="23.25" customHeight="1" x14ac:dyDescent="0.2">
      <c r="B6" s="42" t="s">
        <v>4</v>
      </c>
      <c r="C6" s="42"/>
      <c r="D6" s="66" t="s">
        <v>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</row>
    <row r="7" spans="2:38" ht="3.75" customHeight="1" x14ac:dyDescent="0.2">
      <c r="B7"/>
      <c r="C7"/>
      <c r="D7"/>
      <c r="E7"/>
      <c r="F7"/>
    </row>
    <row r="8" spans="2:38" ht="12" customHeight="1" x14ac:dyDescent="0.2">
      <c r="B8" s="42" t="s">
        <v>6</v>
      </c>
      <c r="C8" s="42"/>
      <c r="D8" s="66" t="s">
        <v>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</row>
    <row r="9" spans="2:38" ht="3.75" customHeight="1" x14ac:dyDescent="0.2">
      <c r="B9"/>
      <c r="C9"/>
      <c r="D9"/>
      <c r="E9"/>
      <c r="F9"/>
    </row>
    <row r="10" spans="2:38" s="4" customFormat="1" ht="32.25" customHeight="1" x14ac:dyDescent="0.2">
      <c r="B10" s="58" t="s">
        <v>8</v>
      </c>
      <c r="C10" s="58"/>
      <c r="D10" s="58"/>
      <c r="E10" s="59" t="s">
        <v>9</v>
      </c>
      <c r="F10" s="59"/>
      <c r="G10" s="59"/>
      <c r="H10" s="59"/>
      <c r="I10" s="59"/>
      <c r="J10" s="59" t="s">
        <v>10</v>
      </c>
      <c r="K10" s="59"/>
      <c r="L10" s="59"/>
      <c r="M10" s="59"/>
      <c r="N10" s="59"/>
      <c r="O10" s="59"/>
      <c r="P10" s="59"/>
      <c r="Q10" s="59" t="s">
        <v>11</v>
      </c>
      <c r="R10" s="59"/>
      <c r="S10" s="59"/>
      <c r="T10" s="59"/>
      <c r="U10" s="59"/>
      <c r="V10" s="59"/>
      <c r="W10" s="59"/>
      <c r="X10" s="61" t="s">
        <v>12</v>
      </c>
      <c r="Y10" s="61"/>
      <c r="Z10" s="61"/>
      <c r="AA10" s="61"/>
      <c r="AB10" s="61"/>
      <c r="AC10" s="61"/>
      <c r="AD10" s="61"/>
      <c r="AE10" s="61"/>
      <c r="AF10" s="61"/>
      <c r="AG10" s="61" t="s">
        <v>13</v>
      </c>
      <c r="AH10" s="61"/>
      <c r="AI10" s="61"/>
      <c r="AJ10" s="61"/>
      <c r="AK10" s="61"/>
    </row>
    <row r="11" spans="2:38" s="4" customFormat="1" ht="11.25" customHeight="1" x14ac:dyDescent="0.2">
      <c r="B11" s="54" t="s">
        <v>14</v>
      </c>
      <c r="C11" s="54"/>
      <c r="D11" s="54"/>
      <c r="E11" s="55" t="s">
        <v>15</v>
      </c>
      <c r="F11" s="55"/>
      <c r="G11" s="55"/>
      <c r="H11" s="55"/>
      <c r="I11" s="55"/>
      <c r="J11" s="55" t="s">
        <v>16</v>
      </c>
      <c r="K11" s="55"/>
      <c r="L11" s="55"/>
      <c r="M11" s="55"/>
      <c r="N11" s="55"/>
      <c r="O11" s="55"/>
      <c r="P11" s="55"/>
      <c r="Q11" s="55" t="s">
        <v>17</v>
      </c>
      <c r="R11" s="55"/>
      <c r="S11" s="55"/>
      <c r="T11" s="55"/>
      <c r="U11" s="55"/>
      <c r="V11" s="55"/>
      <c r="W11" s="55"/>
      <c r="X11" s="56" t="s">
        <v>18</v>
      </c>
      <c r="Y11" s="56"/>
      <c r="Z11" s="56"/>
      <c r="AA11" s="56"/>
      <c r="AB11" s="56"/>
      <c r="AC11" s="56"/>
      <c r="AD11" s="56"/>
      <c r="AE11" s="56"/>
      <c r="AF11" s="56"/>
      <c r="AG11" s="56" t="s">
        <v>19</v>
      </c>
      <c r="AH11" s="56"/>
      <c r="AI11" s="56"/>
      <c r="AJ11" s="56"/>
      <c r="AK11" s="56"/>
    </row>
    <row r="12" spans="2:38" s="4" customFormat="1" ht="11.25" customHeight="1" x14ac:dyDescent="0.2">
      <c r="B12" s="62">
        <v>1728000</v>
      </c>
      <c r="C12" s="62"/>
      <c r="D12" s="62"/>
      <c r="E12" s="63">
        <v>144000</v>
      </c>
      <c r="F12" s="63"/>
      <c r="G12" s="63"/>
      <c r="H12" s="63"/>
      <c r="I12" s="63"/>
      <c r="J12" s="63">
        <v>1584000</v>
      </c>
      <c r="K12" s="63"/>
      <c r="L12" s="63"/>
      <c r="M12" s="63"/>
      <c r="N12" s="63"/>
      <c r="O12" s="63"/>
      <c r="P12" s="63"/>
      <c r="Q12" s="64" t="s">
        <v>20</v>
      </c>
      <c r="R12" s="64"/>
      <c r="S12" s="64"/>
      <c r="T12" s="64"/>
      <c r="U12" s="64"/>
      <c r="V12" s="64"/>
      <c r="W12" s="64"/>
      <c r="X12" s="65">
        <v>1401377.53</v>
      </c>
      <c r="Y12" s="65"/>
      <c r="Z12" s="65"/>
      <c r="AA12" s="65"/>
      <c r="AB12" s="65"/>
      <c r="AC12" s="65"/>
      <c r="AD12" s="65"/>
      <c r="AE12" s="65"/>
      <c r="AF12" s="65"/>
      <c r="AG12" s="65">
        <v>1545377.53</v>
      </c>
      <c r="AH12" s="65"/>
      <c r="AI12" s="65"/>
      <c r="AJ12" s="65"/>
      <c r="AK12" s="65"/>
    </row>
    <row r="13" spans="2:38" ht="21.75" customHeight="1" x14ac:dyDescent="0.2">
      <c r="B13" s="5" t="s">
        <v>21</v>
      </c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2:38" ht="11.25" customHeight="1" x14ac:dyDescent="0.2">
      <c r="B14"/>
      <c r="C14"/>
      <c r="D14"/>
      <c r="E14"/>
      <c r="F14"/>
    </row>
    <row r="15" spans="2:38" s="4" customFormat="1" ht="21.75" customHeight="1" x14ac:dyDescent="0.2">
      <c r="B15" s="58" t="s">
        <v>23</v>
      </c>
      <c r="C15" s="58"/>
      <c r="D15" s="58"/>
      <c r="E15" s="58"/>
      <c r="F15" s="59" t="s">
        <v>24</v>
      </c>
      <c r="G15" s="59"/>
      <c r="H15" s="59"/>
      <c r="I15" s="59"/>
      <c r="J15" s="59"/>
      <c r="K15" s="59"/>
      <c r="L15" s="59"/>
      <c r="M15" s="59" t="s">
        <v>25</v>
      </c>
      <c r="N15" s="59"/>
      <c r="O15" s="59"/>
      <c r="P15" s="59"/>
      <c r="Q15" s="59"/>
      <c r="R15" s="59"/>
      <c r="S15" s="59"/>
      <c r="T15" s="59"/>
      <c r="U15" s="60" t="s">
        <v>26</v>
      </c>
      <c r="V15" s="60"/>
      <c r="W15" s="60"/>
      <c r="X15" s="60"/>
      <c r="Y15" s="60"/>
      <c r="Z15" s="60"/>
      <c r="AA15" s="60"/>
      <c r="AB15" s="60"/>
      <c r="AC15" s="60"/>
      <c r="AD15" s="61" t="s">
        <v>27</v>
      </c>
      <c r="AE15" s="61"/>
      <c r="AF15" s="61"/>
      <c r="AG15" s="61"/>
      <c r="AH15" s="61"/>
      <c r="AI15" s="61"/>
      <c r="AJ15" s="61"/>
      <c r="AK15" s="61"/>
    </row>
    <row r="16" spans="2:38" s="4" customFormat="1" ht="11.25" customHeight="1" x14ac:dyDescent="0.2">
      <c r="B16" s="54" t="s">
        <v>14</v>
      </c>
      <c r="C16" s="54"/>
      <c r="D16" s="54"/>
      <c r="E16" s="54"/>
      <c r="F16" s="55" t="s">
        <v>15</v>
      </c>
      <c r="G16" s="55"/>
      <c r="H16" s="55"/>
      <c r="I16" s="55"/>
      <c r="J16" s="55"/>
      <c r="K16" s="55"/>
      <c r="L16" s="55"/>
      <c r="M16" s="55" t="s">
        <v>28</v>
      </c>
      <c r="N16" s="55"/>
      <c r="O16" s="55"/>
      <c r="P16" s="55"/>
      <c r="Q16" s="55"/>
      <c r="R16" s="55"/>
      <c r="S16" s="55"/>
      <c r="T16" s="55"/>
      <c r="U16" s="55" t="s">
        <v>17</v>
      </c>
      <c r="V16" s="55"/>
      <c r="W16" s="55"/>
      <c r="X16" s="55"/>
      <c r="Y16" s="55"/>
      <c r="Z16" s="55"/>
      <c r="AA16" s="55"/>
      <c r="AB16" s="55"/>
      <c r="AC16" s="55"/>
      <c r="AD16" s="56" t="s">
        <v>18</v>
      </c>
      <c r="AE16" s="56"/>
      <c r="AF16" s="56"/>
      <c r="AG16" s="56"/>
      <c r="AH16" s="56"/>
      <c r="AI16" s="56"/>
      <c r="AJ16" s="56"/>
      <c r="AK16" s="56"/>
    </row>
    <row r="17" spans="2:37" s="4" customFormat="1" ht="11.25" customHeight="1" x14ac:dyDescent="0.2">
      <c r="B17" s="45" t="s">
        <v>29</v>
      </c>
      <c r="C17" s="45"/>
      <c r="D17" s="45"/>
      <c r="E17" s="45"/>
      <c r="F17" s="46">
        <v>1401377.53</v>
      </c>
      <c r="G17" s="46"/>
      <c r="H17" s="46"/>
      <c r="I17" s="46"/>
      <c r="J17" s="46"/>
      <c r="K17" s="46"/>
      <c r="L17" s="46"/>
      <c r="M17" s="52" t="s">
        <v>30</v>
      </c>
      <c r="N17" s="52"/>
      <c r="O17" s="52"/>
      <c r="P17" s="52"/>
      <c r="Q17" s="52"/>
      <c r="R17" s="52"/>
      <c r="S17" s="52"/>
      <c r="T17" s="52"/>
      <c r="U17" s="47" t="s">
        <v>30</v>
      </c>
      <c r="V17" s="47"/>
      <c r="W17" s="47"/>
      <c r="X17" s="47"/>
      <c r="Y17" s="47"/>
      <c r="Z17" s="47"/>
      <c r="AA17" s="47"/>
      <c r="AB17" s="47"/>
      <c r="AC17" s="47"/>
      <c r="AD17" s="57" t="s">
        <v>30</v>
      </c>
      <c r="AE17" s="57"/>
      <c r="AF17" s="57"/>
      <c r="AG17" s="57"/>
      <c r="AH17" s="57"/>
      <c r="AI17" s="57"/>
      <c r="AJ17" s="57"/>
      <c r="AK17" s="57"/>
    </row>
    <row r="18" spans="2:37" s="4" customFormat="1" ht="11.25" customHeight="1" x14ac:dyDescent="0.2">
      <c r="B18" s="45" t="s">
        <v>31</v>
      </c>
      <c r="C18" s="45"/>
      <c r="D18" s="45"/>
      <c r="E18" s="45"/>
      <c r="F18" s="46">
        <v>1401377.53</v>
      </c>
      <c r="G18" s="46"/>
      <c r="H18" s="46"/>
      <c r="I18" s="46"/>
      <c r="J18" s="46"/>
      <c r="K18" s="46"/>
      <c r="L18" s="46"/>
      <c r="M18" s="52" t="s">
        <v>30</v>
      </c>
      <c r="N18" s="52"/>
      <c r="O18" s="52"/>
      <c r="P18" s="52"/>
      <c r="Q18" s="52"/>
      <c r="R18" s="52"/>
      <c r="S18" s="52"/>
      <c r="T18" s="52"/>
      <c r="U18" s="47" t="s">
        <v>32</v>
      </c>
      <c r="V18" s="47"/>
      <c r="W18" s="47"/>
      <c r="X18" s="47"/>
      <c r="Y18" s="47"/>
      <c r="Z18" s="47"/>
      <c r="AA18" s="47"/>
      <c r="AB18" s="47"/>
      <c r="AC18" s="47"/>
      <c r="AD18" s="53">
        <v>13114.38</v>
      </c>
      <c r="AE18" s="53"/>
      <c r="AF18" s="53"/>
      <c r="AG18" s="53"/>
      <c r="AH18" s="53"/>
      <c r="AI18" s="53"/>
      <c r="AJ18" s="53"/>
      <c r="AK18" s="53"/>
    </row>
    <row r="19" spans="2:37" s="4" customFormat="1" ht="11.25" customHeight="1" x14ac:dyDescent="0.2">
      <c r="B19" s="45" t="s">
        <v>33</v>
      </c>
      <c r="C19" s="45"/>
      <c r="D19" s="45"/>
      <c r="E19" s="45"/>
      <c r="F19" s="46">
        <v>1414491.91</v>
      </c>
      <c r="G19" s="46"/>
      <c r="H19" s="46"/>
      <c r="I19" s="46"/>
      <c r="J19" s="46"/>
      <c r="K19" s="46"/>
      <c r="L19" s="46"/>
      <c r="M19" s="52" t="s">
        <v>30</v>
      </c>
      <c r="N19" s="52"/>
      <c r="O19" s="52"/>
      <c r="P19" s="52"/>
      <c r="Q19" s="52"/>
      <c r="R19" s="52"/>
      <c r="S19" s="52"/>
      <c r="T19" s="52"/>
      <c r="U19" s="47" t="s">
        <v>34</v>
      </c>
      <c r="V19" s="47"/>
      <c r="W19" s="47"/>
      <c r="X19" s="47"/>
      <c r="Y19" s="47"/>
      <c r="Z19" s="47"/>
      <c r="AA19" s="47"/>
      <c r="AB19" s="47"/>
      <c r="AC19" s="47"/>
      <c r="AD19" s="53">
        <v>13680.47</v>
      </c>
      <c r="AE19" s="53"/>
      <c r="AF19" s="53"/>
      <c r="AG19" s="53"/>
      <c r="AH19" s="53"/>
      <c r="AI19" s="53"/>
      <c r="AJ19" s="53"/>
      <c r="AK19" s="53"/>
    </row>
    <row r="20" spans="2:37" s="4" customFormat="1" ht="11.25" customHeight="1" x14ac:dyDescent="0.2">
      <c r="B20" s="45" t="s">
        <v>35</v>
      </c>
      <c r="C20" s="45"/>
      <c r="D20" s="45"/>
      <c r="E20" s="45"/>
      <c r="F20" s="46">
        <v>1428172.38</v>
      </c>
      <c r="G20" s="46"/>
      <c r="H20" s="46"/>
      <c r="I20" s="46"/>
      <c r="J20" s="46"/>
      <c r="K20" s="46"/>
      <c r="L20" s="46"/>
      <c r="M20" s="46">
        <v>72000</v>
      </c>
      <c r="N20" s="46"/>
      <c r="O20" s="46"/>
      <c r="P20" s="46"/>
      <c r="Q20" s="46"/>
      <c r="R20" s="46"/>
      <c r="S20" s="46"/>
      <c r="T20" s="46"/>
      <c r="U20" s="47" t="s">
        <v>36</v>
      </c>
      <c r="V20" s="47"/>
      <c r="W20" s="47"/>
      <c r="X20" s="47"/>
      <c r="Y20" s="47"/>
      <c r="Z20" s="47"/>
      <c r="AA20" s="47"/>
      <c r="AB20" s="47"/>
      <c r="AC20" s="47"/>
      <c r="AD20" s="53">
        <v>8450.1200000000008</v>
      </c>
      <c r="AE20" s="53"/>
      <c r="AF20" s="53"/>
      <c r="AG20" s="53"/>
      <c r="AH20" s="53"/>
      <c r="AI20" s="53"/>
      <c r="AJ20" s="53"/>
      <c r="AK20" s="53"/>
    </row>
    <row r="21" spans="2:37" s="4" customFormat="1" ht="11.25" customHeight="1" x14ac:dyDescent="0.2">
      <c r="B21" s="45" t="s">
        <v>37</v>
      </c>
      <c r="C21" s="45"/>
      <c r="D21" s="45"/>
      <c r="E21" s="45"/>
      <c r="F21" s="46">
        <v>1364622.5</v>
      </c>
      <c r="G21" s="46"/>
      <c r="H21" s="46"/>
      <c r="I21" s="46"/>
      <c r="J21" s="46"/>
      <c r="K21" s="46"/>
      <c r="L21" s="46"/>
      <c r="M21" s="52" t="s">
        <v>30</v>
      </c>
      <c r="N21" s="52"/>
      <c r="O21" s="52"/>
      <c r="P21" s="52"/>
      <c r="Q21" s="52"/>
      <c r="R21" s="52"/>
      <c r="S21" s="52"/>
      <c r="T21" s="52"/>
      <c r="U21" s="47" t="s">
        <v>38</v>
      </c>
      <c r="V21" s="47"/>
      <c r="W21" s="47"/>
      <c r="X21" s="47"/>
      <c r="Y21" s="47"/>
      <c r="Z21" s="47"/>
      <c r="AA21" s="47"/>
      <c r="AB21" s="47"/>
      <c r="AC21" s="47"/>
      <c r="AD21" s="53">
        <v>5093.8999999999996</v>
      </c>
      <c r="AE21" s="53"/>
      <c r="AF21" s="53"/>
      <c r="AG21" s="53"/>
      <c r="AH21" s="53"/>
      <c r="AI21" s="53"/>
      <c r="AJ21" s="53"/>
      <c r="AK21" s="53"/>
    </row>
    <row r="22" spans="2:37" s="4" customFormat="1" ht="11.25" customHeight="1" x14ac:dyDescent="0.2">
      <c r="B22" s="45" t="s">
        <v>39</v>
      </c>
      <c r="C22" s="45"/>
      <c r="D22" s="45"/>
      <c r="E22" s="45"/>
      <c r="F22" s="46">
        <v>1369716.4</v>
      </c>
      <c r="G22" s="46"/>
      <c r="H22" s="46"/>
      <c r="I22" s="46"/>
      <c r="J22" s="46"/>
      <c r="K22" s="46"/>
      <c r="L22" s="46"/>
      <c r="M22" s="46">
        <v>72000</v>
      </c>
      <c r="N22" s="46"/>
      <c r="O22" s="46"/>
      <c r="P22" s="46"/>
      <c r="Q22" s="46"/>
      <c r="R22" s="46"/>
      <c r="S22" s="46"/>
      <c r="T22" s="46"/>
      <c r="U22" s="47" t="s">
        <v>40</v>
      </c>
      <c r="V22" s="47"/>
      <c r="W22" s="47"/>
      <c r="X22" s="47"/>
      <c r="Y22" s="47"/>
      <c r="Z22" s="47"/>
      <c r="AA22" s="47"/>
      <c r="AB22" s="47"/>
      <c r="AC22" s="47"/>
      <c r="AD22" s="53">
        <v>8532.1200000000008</v>
      </c>
      <c r="AE22" s="53"/>
      <c r="AF22" s="53"/>
      <c r="AG22" s="53"/>
      <c r="AH22" s="53"/>
      <c r="AI22" s="53"/>
      <c r="AJ22" s="53"/>
      <c r="AK22" s="53"/>
    </row>
    <row r="23" spans="2:37" s="4" customFormat="1" ht="11.25" customHeight="1" x14ac:dyDescent="0.2">
      <c r="B23" s="45" t="s">
        <v>41</v>
      </c>
      <c r="C23" s="45"/>
      <c r="D23" s="45"/>
      <c r="E23" s="45"/>
      <c r="F23" s="46">
        <v>1306248.52</v>
      </c>
      <c r="G23" s="46"/>
      <c r="H23" s="46"/>
      <c r="I23" s="46"/>
      <c r="J23" s="46"/>
      <c r="K23" s="46"/>
      <c r="L23" s="46"/>
      <c r="M23" s="52" t="s">
        <v>30</v>
      </c>
      <c r="N23" s="52"/>
      <c r="O23" s="52"/>
      <c r="P23" s="52"/>
      <c r="Q23" s="52"/>
      <c r="R23" s="52"/>
      <c r="S23" s="52"/>
      <c r="T23" s="52"/>
      <c r="U23" s="47" t="s">
        <v>42</v>
      </c>
      <c r="V23" s="47"/>
      <c r="W23" s="47"/>
      <c r="X23" s="47"/>
      <c r="Y23" s="47"/>
      <c r="Z23" s="47"/>
      <c r="AA23" s="47"/>
      <c r="AB23" s="47"/>
      <c r="AC23" s="47"/>
      <c r="AD23" s="53">
        <v>4062.07</v>
      </c>
      <c r="AE23" s="53"/>
      <c r="AF23" s="53"/>
      <c r="AG23" s="53"/>
      <c r="AH23" s="53"/>
      <c r="AI23" s="53"/>
      <c r="AJ23" s="53"/>
      <c r="AK23" s="53"/>
    </row>
    <row r="24" spans="2:37" s="4" customFormat="1" ht="11.25" customHeight="1" x14ac:dyDescent="0.2">
      <c r="B24" s="45" t="s">
        <v>43</v>
      </c>
      <c r="C24" s="45"/>
      <c r="D24" s="45"/>
      <c r="E24" s="45"/>
      <c r="F24" s="46">
        <v>1310310.5900000001</v>
      </c>
      <c r="G24" s="46"/>
      <c r="H24" s="46"/>
      <c r="I24" s="46"/>
      <c r="J24" s="46"/>
      <c r="K24" s="46"/>
      <c r="L24" s="46"/>
      <c r="M24" s="46">
        <v>72000</v>
      </c>
      <c r="N24" s="46"/>
      <c r="O24" s="46"/>
      <c r="P24" s="46"/>
      <c r="Q24" s="46"/>
      <c r="R24" s="46"/>
      <c r="S24" s="46"/>
      <c r="T24" s="46"/>
      <c r="U24" s="47" t="s">
        <v>40</v>
      </c>
      <c r="V24" s="47"/>
      <c r="W24" s="47"/>
      <c r="X24" s="47"/>
      <c r="Y24" s="47"/>
      <c r="Z24" s="47"/>
      <c r="AA24" s="47"/>
      <c r="AB24" s="47"/>
      <c r="AC24" s="47"/>
      <c r="AD24" s="53">
        <v>8162.07</v>
      </c>
      <c r="AE24" s="53"/>
      <c r="AF24" s="53"/>
      <c r="AG24" s="53"/>
      <c r="AH24" s="53"/>
      <c r="AI24" s="53"/>
      <c r="AJ24" s="53"/>
      <c r="AK24" s="53"/>
    </row>
    <row r="25" spans="2:37" s="4" customFormat="1" ht="11.25" customHeight="1" x14ac:dyDescent="0.2">
      <c r="B25" s="45" t="s">
        <v>44</v>
      </c>
      <c r="C25" s="45"/>
      <c r="D25" s="45"/>
      <c r="E25" s="45"/>
      <c r="F25" s="46">
        <v>1246472.6599999999</v>
      </c>
      <c r="G25" s="46"/>
      <c r="H25" s="46"/>
      <c r="I25" s="46"/>
      <c r="J25" s="46"/>
      <c r="K25" s="46"/>
      <c r="L25" s="46"/>
      <c r="M25" s="52" t="s">
        <v>30</v>
      </c>
      <c r="N25" s="52"/>
      <c r="O25" s="52"/>
      <c r="P25" s="52"/>
      <c r="Q25" s="52"/>
      <c r="R25" s="52"/>
      <c r="S25" s="52"/>
      <c r="T25" s="52"/>
      <c r="U25" s="47" t="s">
        <v>45</v>
      </c>
      <c r="V25" s="47"/>
      <c r="W25" s="47"/>
      <c r="X25" s="47"/>
      <c r="Y25" s="47"/>
      <c r="Z25" s="47"/>
      <c r="AA25" s="47"/>
      <c r="AB25" s="47"/>
      <c r="AC25" s="47"/>
      <c r="AD25" s="53">
        <v>4264.46</v>
      </c>
      <c r="AE25" s="53"/>
      <c r="AF25" s="53"/>
      <c r="AG25" s="53"/>
      <c r="AH25" s="53"/>
      <c r="AI25" s="53"/>
      <c r="AJ25" s="53"/>
      <c r="AK25" s="53"/>
    </row>
    <row r="26" spans="2:37" s="4" customFormat="1" ht="11.25" customHeight="1" x14ac:dyDescent="0.2">
      <c r="B26" s="45" t="s">
        <v>46</v>
      </c>
      <c r="C26" s="45"/>
      <c r="D26" s="45"/>
      <c r="E26" s="45"/>
      <c r="F26" s="46">
        <v>1250737.1200000001</v>
      </c>
      <c r="G26" s="46"/>
      <c r="H26" s="46"/>
      <c r="I26" s="46"/>
      <c r="J26" s="46"/>
      <c r="K26" s="46"/>
      <c r="L26" s="46"/>
      <c r="M26" s="46">
        <v>72000</v>
      </c>
      <c r="N26" s="46"/>
      <c r="O26" s="46"/>
      <c r="P26" s="46"/>
      <c r="Q26" s="46"/>
      <c r="R26" s="46"/>
      <c r="S26" s="46"/>
      <c r="T26" s="46"/>
      <c r="U26" s="47" t="s">
        <v>47</v>
      </c>
      <c r="V26" s="47"/>
      <c r="W26" s="47"/>
      <c r="X26" s="47"/>
      <c r="Y26" s="47"/>
      <c r="Z26" s="47"/>
      <c r="AA26" s="47"/>
      <c r="AB26" s="47"/>
      <c r="AC26" s="47"/>
      <c r="AD26" s="53">
        <v>7009.7</v>
      </c>
      <c r="AE26" s="53"/>
      <c r="AF26" s="53"/>
      <c r="AG26" s="53"/>
      <c r="AH26" s="53"/>
      <c r="AI26" s="53"/>
      <c r="AJ26" s="53"/>
      <c r="AK26" s="53"/>
    </row>
    <row r="27" spans="2:37" s="4" customFormat="1" ht="11.25" customHeight="1" x14ac:dyDescent="0.2">
      <c r="B27" s="45" t="s">
        <v>48</v>
      </c>
      <c r="C27" s="45"/>
      <c r="D27" s="45"/>
      <c r="E27" s="45"/>
      <c r="F27" s="46">
        <v>1185746.82</v>
      </c>
      <c r="G27" s="46"/>
      <c r="H27" s="46"/>
      <c r="I27" s="46"/>
      <c r="J27" s="46"/>
      <c r="K27" s="46"/>
      <c r="L27" s="46"/>
      <c r="M27" s="52" t="s">
        <v>30</v>
      </c>
      <c r="N27" s="52"/>
      <c r="O27" s="52"/>
      <c r="P27" s="52"/>
      <c r="Q27" s="52"/>
      <c r="R27" s="52"/>
      <c r="S27" s="52"/>
      <c r="T27" s="52"/>
      <c r="U27" s="47" t="s">
        <v>38</v>
      </c>
      <c r="V27" s="47"/>
      <c r="W27" s="47"/>
      <c r="X27" s="47"/>
      <c r="Y27" s="47"/>
      <c r="Z27" s="47"/>
      <c r="AA27" s="47"/>
      <c r="AB27" s="47"/>
      <c r="AC27" s="47"/>
      <c r="AD27" s="53">
        <v>4426.18</v>
      </c>
      <c r="AE27" s="53"/>
      <c r="AF27" s="53"/>
      <c r="AG27" s="53"/>
      <c r="AH27" s="53"/>
      <c r="AI27" s="53"/>
      <c r="AJ27" s="53"/>
      <c r="AK27" s="53"/>
    </row>
    <row r="28" spans="2:37" s="4" customFormat="1" ht="11.25" customHeight="1" x14ac:dyDescent="0.2">
      <c r="B28" s="45" t="s">
        <v>49</v>
      </c>
      <c r="C28" s="45"/>
      <c r="D28" s="45"/>
      <c r="E28" s="45"/>
      <c r="F28" s="46">
        <v>1190173</v>
      </c>
      <c r="G28" s="46"/>
      <c r="H28" s="46"/>
      <c r="I28" s="46"/>
      <c r="J28" s="46"/>
      <c r="K28" s="46"/>
      <c r="L28" s="46"/>
      <c r="M28" s="46">
        <v>72000</v>
      </c>
      <c r="N28" s="46"/>
      <c r="O28" s="46"/>
      <c r="P28" s="46"/>
      <c r="Q28" s="46"/>
      <c r="R28" s="46"/>
      <c r="S28" s="46"/>
      <c r="T28" s="46"/>
      <c r="U28" s="47" t="s">
        <v>40</v>
      </c>
      <c r="V28" s="47"/>
      <c r="W28" s="47"/>
      <c r="X28" s="47"/>
      <c r="Y28" s="47"/>
      <c r="Z28" s="47"/>
      <c r="AA28" s="47"/>
      <c r="AB28" s="47"/>
      <c r="AC28" s="47"/>
      <c r="AD28" s="53">
        <v>7413.72</v>
      </c>
      <c r="AE28" s="53"/>
      <c r="AF28" s="53"/>
      <c r="AG28" s="53"/>
      <c r="AH28" s="53"/>
      <c r="AI28" s="53"/>
      <c r="AJ28" s="53"/>
      <c r="AK28" s="53"/>
    </row>
    <row r="29" spans="2:37" s="4" customFormat="1" ht="11.25" customHeight="1" x14ac:dyDescent="0.2">
      <c r="B29" s="45" t="s">
        <v>50</v>
      </c>
      <c r="C29" s="45"/>
      <c r="D29" s="45"/>
      <c r="E29" s="45"/>
      <c r="F29" s="46">
        <v>1125586.72</v>
      </c>
      <c r="G29" s="46"/>
      <c r="H29" s="46"/>
      <c r="I29" s="46"/>
      <c r="J29" s="46"/>
      <c r="K29" s="46"/>
      <c r="L29" s="46"/>
      <c r="M29" s="52" t="s">
        <v>30</v>
      </c>
      <c r="N29" s="52"/>
      <c r="O29" s="52"/>
      <c r="P29" s="52"/>
      <c r="Q29" s="52"/>
      <c r="R29" s="52"/>
      <c r="S29" s="52"/>
      <c r="T29" s="52"/>
      <c r="U29" s="47" t="s">
        <v>45</v>
      </c>
      <c r="V29" s="47"/>
      <c r="W29" s="47"/>
      <c r="X29" s="47"/>
      <c r="Y29" s="47"/>
      <c r="Z29" s="47"/>
      <c r="AA29" s="47"/>
      <c r="AB29" s="47"/>
      <c r="AC29" s="47"/>
      <c r="AD29" s="53">
        <v>3850.88</v>
      </c>
      <c r="AE29" s="53"/>
      <c r="AF29" s="53"/>
      <c r="AG29" s="53"/>
      <c r="AH29" s="53"/>
      <c r="AI29" s="53"/>
      <c r="AJ29" s="53"/>
      <c r="AK29" s="53"/>
    </row>
    <row r="30" spans="2:37" s="4" customFormat="1" ht="11.25" customHeight="1" x14ac:dyDescent="0.2">
      <c r="B30" s="45" t="s">
        <v>51</v>
      </c>
      <c r="C30" s="45"/>
      <c r="D30" s="45"/>
      <c r="E30" s="45"/>
      <c r="F30" s="46">
        <v>1129437.6000000001</v>
      </c>
      <c r="G30" s="46"/>
      <c r="H30" s="46"/>
      <c r="I30" s="46"/>
      <c r="J30" s="46"/>
      <c r="K30" s="46"/>
      <c r="L30" s="46"/>
      <c r="M30" s="46">
        <v>72000</v>
      </c>
      <c r="N30" s="46"/>
      <c r="O30" s="46"/>
      <c r="P30" s="46"/>
      <c r="Q30" s="46"/>
      <c r="R30" s="46"/>
      <c r="S30" s="46"/>
      <c r="T30" s="46"/>
      <c r="U30" s="47" t="s">
        <v>40</v>
      </c>
      <c r="V30" s="47"/>
      <c r="W30" s="47"/>
      <c r="X30" s="47"/>
      <c r="Y30" s="47"/>
      <c r="Z30" s="47"/>
      <c r="AA30" s="47"/>
      <c r="AB30" s="47"/>
      <c r="AC30" s="47"/>
      <c r="AD30" s="53">
        <v>7035.39</v>
      </c>
      <c r="AE30" s="53"/>
      <c r="AF30" s="53"/>
      <c r="AG30" s="53"/>
      <c r="AH30" s="53"/>
      <c r="AI30" s="53"/>
      <c r="AJ30" s="53"/>
      <c r="AK30" s="53"/>
    </row>
    <row r="31" spans="2:37" s="4" customFormat="1" ht="11.25" customHeight="1" x14ac:dyDescent="0.2">
      <c r="B31" s="45" t="s">
        <v>52</v>
      </c>
      <c r="C31" s="45"/>
      <c r="D31" s="45"/>
      <c r="E31" s="45"/>
      <c r="F31" s="46">
        <v>1064472.99</v>
      </c>
      <c r="G31" s="46"/>
      <c r="H31" s="46"/>
      <c r="I31" s="46"/>
      <c r="J31" s="46"/>
      <c r="K31" s="46"/>
      <c r="L31" s="46"/>
      <c r="M31" s="52" t="s">
        <v>30</v>
      </c>
      <c r="N31" s="52"/>
      <c r="O31" s="52"/>
      <c r="P31" s="52"/>
      <c r="Q31" s="52"/>
      <c r="R31" s="52"/>
      <c r="S31" s="52"/>
      <c r="T31" s="52"/>
      <c r="U31" s="47" t="s">
        <v>45</v>
      </c>
      <c r="V31" s="47"/>
      <c r="W31" s="47"/>
      <c r="X31" s="47"/>
      <c r="Y31" s="47"/>
      <c r="Z31" s="47"/>
      <c r="AA31" s="47"/>
      <c r="AB31" s="47"/>
      <c r="AC31" s="47"/>
      <c r="AD31" s="53">
        <v>3641.8</v>
      </c>
      <c r="AE31" s="53"/>
      <c r="AF31" s="53"/>
      <c r="AG31" s="53"/>
      <c r="AH31" s="53"/>
      <c r="AI31" s="53"/>
      <c r="AJ31" s="53"/>
      <c r="AK31" s="53"/>
    </row>
    <row r="32" spans="2:37" s="4" customFormat="1" ht="11.25" customHeight="1" x14ac:dyDescent="0.2">
      <c r="B32" s="45" t="s">
        <v>53</v>
      </c>
      <c r="C32" s="45"/>
      <c r="D32" s="45"/>
      <c r="E32" s="45"/>
      <c r="F32" s="46">
        <v>1068114.79</v>
      </c>
      <c r="G32" s="46"/>
      <c r="H32" s="46"/>
      <c r="I32" s="46"/>
      <c r="J32" s="46"/>
      <c r="K32" s="46"/>
      <c r="L32" s="46"/>
      <c r="M32" s="46">
        <v>72000</v>
      </c>
      <c r="N32" s="46"/>
      <c r="O32" s="46"/>
      <c r="P32" s="46"/>
      <c r="Q32" s="46"/>
      <c r="R32" s="46"/>
      <c r="S32" s="46"/>
      <c r="T32" s="46"/>
      <c r="U32" s="47" t="s">
        <v>40</v>
      </c>
      <c r="V32" s="47"/>
      <c r="W32" s="47"/>
      <c r="X32" s="47"/>
      <c r="Y32" s="47"/>
      <c r="Z32" s="47"/>
      <c r="AA32" s="47"/>
      <c r="AB32" s="47"/>
      <c r="AC32" s="47"/>
      <c r="AD32" s="53">
        <v>6653.41</v>
      </c>
      <c r="AE32" s="53"/>
      <c r="AF32" s="53"/>
      <c r="AG32" s="53"/>
      <c r="AH32" s="53"/>
      <c r="AI32" s="53"/>
      <c r="AJ32" s="53"/>
      <c r="AK32" s="53"/>
    </row>
    <row r="33" spans="2:37" s="4" customFormat="1" ht="11.25" customHeight="1" x14ac:dyDescent="0.2">
      <c r="B33" s="45" t="s">
        <v>54</v>
      </c>
      <c r="C33" s="45"/>
      <c r="D33" s="45"/>
      <c r="E33" s="45"/>
      <c r="F33" s="46">
        <v>1002768.2</v>
      </c>
      <c r="G33" s="46"/>
      <c r="H33" s="46"/>
      <c r="I33" s="46"/>
      <c r="J33" s="46"/>
      <c r="K33" s="46"/>
      <c r="L33" s="46"/>
      <c r="M33" s="52" t="s">
        <v>30</v>
      </c>
      <c r="N33" s="52"/>
      <c r="O33" s="52"/>
      <c r="P33" s="52"/>
      <c r="Q33" s="52"/>
      <c r="R33" s="52"/>
      <c r="S33" s="52"/>
      <c r="T33" s="52"/>
      <c r="U33" s="47" t="s">
        <v>55</v>
      </c>
      <c r="V33" s="47"/>
      <c r="W33" s="47"/>
      <c r="X33" s="47"/>
      <c r="Y33" s="47"/>
      <c r="Z33" s="47"/>
      <c r="AA33" s="47"/>
      <c r="AB33" s="47"/>
      <c r="AC33" s="47"/>
      <c r="AD33" s="53">
        <v>2493.89</v>
      </c>
      <c r="AE33" s="53"/>
      <c r="AF33" s="53"/>
      <c r="AG33" s="53"/>
      <c r="AH33" s="53"/>
      <c r="AI33" s="53"/>
      <c r="AJ33" s="53"/>
      <c r="AK33" s="53"/>
    </row>
    <row r="34" spans="2:37" s="4" customFormat="1" ht="11.25" customHeight="1" x14ac:dyDescent="0.2">
      <c r="B34" s="45" t="s">
        <v>56</v>
      </c>
      <c r="C34" s="45"/>
      <c r="D34" s="45"/>
      <c r="E34" s="45"/>
      <c r="F34" s="46">
        <v>1005262.09</v>
      </c>
      <c r="G34" s="46"/>
      <c r="H34" s="46"/>
      <c r="I34" s="46"/>
      <c r="J34" s="46"/>
      <c r="K34" s="46"/>
      <c r="L34" s="46"/>
      <c r="M34" s="46">
        <v>72000</v>
      </c>
      <c r="N34" s="46"/>
      <c r="O34" s="46"/>
      <c r="P34" s="46"/>
      <c r="Q34" s="46"/>
      <c r="R34" s="46"/>
      <c r="S34" s="46"/>
      <c r="T34" s="46"/>
      <c r="U34" s="47" t="s">
        <v>40</v>
      </c>
      <c r="V34" s="47"/>
      <c r="W34" s="47"/>
      <c r="X34" s="47"/>
      <c r="Y34" s="47"/>
      <c r="Z34" s="47"/>
      <c r="AA34" s="47"/>
      <c r="AB34" s="47"/>
      <c r="AC34" s="47"/>
      <c r="AD34" s="53">
        <v>6261.89</v>
      </c>
      <c r="AE34" s="53"/>
      <c r="AF34" s="53"/>
      <c r="AG34" s="53"/>
      <c r="AH34" s="53"/>
      <c r="AI34" s="53"/>
      <c r="AJ34" s="53"/>
      <c r="AK34" s="53"/>
    </row>
    <row r="35" spans="2:37" s="4" customFormat="1" ht="11.25" customHeight="1" x14ac:dyDescent="0.2">
      <c r="B35" s="45" t="s">
        <v>57</v>
      </c>
      <c r="C35" s="45"/>
      <c r="D35" s="45"/>
      <c r="E35" s="45"/>
      <c r="F35" s="46">
        <v>939523.98</v>
      </c>
      <c r="G35" s="46"/>
      <c r="H35" s="46"/>
      <c r="I35" s="46"/>
      <c r="J35" s="46"/>
      <c r="K35" s="46"/>
      <c r="L35" s="46"/>
      <c r="M35" s="52" t="s">
        <v>30</v>
      </c>
      <c r="N35" s="52"/>
      <c r="O35" s="52"/>
      <c r="P35" s="52"/>
      <c r="Q35" s="52"/>
      <c r="R35" s="52"/>
      <c r="S35" s="52"/>
      <c r="T35" s="52"/>
      <c r="U35" s="47" t="s">
        <v>45</v>
      </c>
      <c r="V35" s="47"/>
      <c r="W35" s="47"/>
      <c r="X35" s="47"/>
      <c r="Y35" s="47"/>
      <c r="Z35" s="47"/>
      <c r="AA35" s="47"/>
      <c r="AB35" s="47"/>
      <c r="AC35" s="47"/>
      <c r="AD35" s="53">
        <v>3214.32</v>
      </c>
      <c r="AE35" s="53"/>
      <c r="AF35" s="53"/>
      <c r="AG35" s="53"/>
      <c r="AH35" s="53"/>
      <c r="AI35" s="53"/>
      <c r="AJ35" s="53"/>
      <c r="AK35" s="53"/>
    </row>
    <row r="36" spans="2:37" s="4" customFormat="1" ht="11.25" customHeight="1" x14ac:dyDescent="0.2">
      <c r="B36" s="45" t="s">
        <v>58</v>
      </c>
      <c r="C36" s="45"/>
      <c r="D36" s="45"/>
      <c r="E36" s="45"/>
      <c r="F36" s="46">
        <v>942738.3</v>
      </c>
      <c r="G36" s="46"/>
      <c r="H36" s="46"/>
      <c r="I36" s="46"/>
      <c r="J36" s="46"/>
      <c r="K36" s="46"/>
      <c r="L36" s="46"/>
      <c r="M36" s="46">
        <v>72000</v>
      </c>
      <c r="N36" s="46"/>
      <c r="O36" s="46"/>
      <c r="P36" s="46"/>
      <c r="Q36" s="46"/>
      <c r="R36" s="46"/>
      <c r="S36" s="46"/>
      <c r="T36" s="46"/>
      <c r="U36" s="47" t="s">
        <v>40</v>
      </c>
      <c r="V36" s="47"/>
      <c r="W36" s="47"/>
      <c r="X36" s="47"/>
      <c r="Y36" s="47"/>
      <c r="Z36" s="47"/>
      <c r="AA36" s="47"/>
      <c r="AB36" s="47"/>
      <c r="AC36" s="47"/>
      <c r="AD36" s="53">
        <v>5872.42</v>
      </c>
      <c r="AE36" s="53"/>
      <c r="AF36" s="53"/>
      <c r="AG36" s="53"/>
      <c r="AH36" s="53"/>
      <c r="AI36" s="53"/>
      <c r="AJ36" s="53"/>
      <c r="AK36" s="53"/>
    </row>
    <row r="37" spans="2:37" s="4" customFormat="1" ht="11.25" customHeight="1" x14ac:dyDescent="0.2">
      <c r="B37" s="45" t="s">
        <v>59</v>
      </c>
      <c r="C37" s="45"/>
      <c r="D37" s="45"/>
      <c r="E37" s="45"/>
      <c r="F37" s="46">
        <v>876610.72</v>
      </c>
      <c r="G37" s="46"/>
      <c r="H37" s="46"/>
      <c r="I37" s="46"/>
      <c r="J37" s="46"/>
      <c r="K37" s="46"/>
      <c r="L37" s="46"/>
      <c r="M37" s="52" t="s">
        <v>30</v>
      </c>
      <c r="N37" s="52"/>
      <c r="O37" s="52"/>
      <c r="P37" s="52"/>
      <c r="Q37" s="52"/>
      <c r="R37" s="52"/>
      <c r="S37" s="52"/>
      <c r="T37" s="52"/>
      <c r="U37" s="47" t="s">
        <v>42</v>
      </c>
      <c r="V37" s="47"/>
      <c r="W37" s="47"/>
      <c r="X37" s="47"/>
      <c r="Y37" s="47"/>
      <c r="Z37" s="47"/>
      <c r="AA37" s="47"/>
      <c r="AB37" s="47"/>
      <c r="AC37" s="47"/>
      <c r="AD37" s="53">
        <v>2726.01</v>
      </c>
      <c r="AE37" s="53"/>
      <c r="AF37" s="53"/>
      <c r="AG37" s="53"/>
      <c r="AH37" s="53"/>
      <c r="AI37" s="53"/>
      <c r="AJ37" s="53"/>
      <c r="AK37" s="53"/>
    </row>
    <row r="38" spans="2:37" s="4" customFormat="1" ht="11.25" customHeight="1" x14ac:dyDescent="0.2">
      <c r="B38" s="45" t="s">
        <v>60</v>
      </c>
      <c r="C38" s="45"/>
      <c r="D38" s="45"/>
      <c r="E38" s="45"/>
      <c r="F38" s="46">
        <v>879336.73</v>
      </c>
      <c r="G38" s="46"/>
      <c r="H38" s="46"/>
      <c r="I38" s="46"/>
      <c r="J38" s="46"/>
      <c r="K38" s="46"/>
      <c r="L38" s="46"/>
      <c r="M38" s="46">
        <v>72000</v>
      </c>
      <c r="N38" s="46"/>
      <c r="O38" s="46"/>
      <c r="P38" s="46"/>
      <c r="Q38" s="46"/>
      <c r="R38" s="46"/>
      <c r="S38" s="46"/>
      <c r="T38" s="46"/>
      <c r="U38" s="47" t="s">
        <v>36</v>
      </c>
      <c r="V38" s="47"/>
      <c r="W38" s="47"/>
      <c r="X38" s="47"/>
      <c r="Y38" s="47"/>
      <c r="Z38" s="47"/>
      <c r="AA38" s="47"/>
      <c r="AB38" s="47"/>
      <c r="AC38" s="47"/>
      <c r="AD38" s="53">
        <v>5202.8</v>
      </c>
      <c r="AE38" s="53"/>
      <c r="AF38" s="53"/>
      <c r="AG38" s="53"/>
      <c r="AH38" s="53"/>
      <c r="AI38" s="53"/>
      <c r="AJ38" s="53"/>
      <c r="AK38" s="53"/>
    </row>
    <row r="39" spans="2:37" s="4" customFormat="1" ht="11.25" customHeight="1" x14ac:dyDescent="0.2">
      <c r="B39" s="45" t="s">
        <v>61</v>
      </c>
      <c r="C39" s="45"/>
      <c r="D39" s="45"/>
      <c r="E39" s="45"/>
      <c r="F39" s="46">
        <v>812539.53</v>
      </c>
      <c r="G39" s="46"/>
      <c r="H39" s="46"/>
      <c r="I39" s="46"/>
      <c r="J39" s="46"/>
      <c r="K39" s="46"/>
      <c r="L39" s="46"/>
      <c r="M39" s="52" t="s">
        <v>30</v>
      </c>
      <c r="N39" s="52"/>
      <c r="O39" s="52"/>
      <c r="P39" s="52"/>
      <c r="Q39" s="52"/>
      <c r="R39" s="52"/>
      <c r="S39" s="52"/>
      <c r="T39" s="52"/>
      <c r="U39" s="47" t="s">
        <v>38</v>
      </c>
      <c r="V39" s="47"/>
      <c r="W39" s="47"/>
      <c r="X39" s="47"/>
      <c r="Y39" s="47"/>
      <c r="Z39" s="47"/>
      <c r="AA39" s="47"/>
      <c r="AB39" s="47"/>
      <c r="AC39" s="47"/>
      <c r="AD39" s="53">
        <v>3033.07</v>
      </c>
      <c r="AE39" s="53"/>
      <c r="AF39" s="53"/>
      <c r="AG39" s="53"/>
      <c r="AH39" s="53"/>
      <c r="AI39" s="53"/>
      <c r="AJ39" s="53"/>
      <c r="AK39" s="53"/>
    </row>
    <row r="40" spans="2:37" s="4" customFormat="1" ht="11.25" customHeight="1" x14ac:dyDescent="0.2">
      <c r="B40" s="45" t="s">
        <v>62</v>
      </c>
      <c r="C40" s="45"/>
      <c r="D40" s="45"/>
      <c r="E40" s="45"/>
      <c r="F40" s="46">
        <v>815572.6</v>
      </c>
      <c r="G40" s="46"/>
      <c r="H40" s="46"/>
      <c r="I40" s="46"/>
      <c r="J40" s="46"/>
      <c r="K40" s="46"/>
      <c r="L40" s="46"/>
      <c r="M40" s="46">
        <v>72000</v>
      </c>
      <c r="N40" s="46"/>
      <c r="O40" s="46"/>
      <c r="P40" s="46"/>
      <c r="Q40" s="46"/>
      <c r="R40" s="46"/>
      <c r="S40" s="46"/>
      <c r="T40" s="46"/>
      <c r="U40" s="47" t="s">
        <v>40</v>
      </c>
      <c r="V40" s="47"/>
      <c r="W40" s="47"/>
      <c r="X40" s="47"/>
      <c r="Y40" s="47"/>
      <c r="Z40" s="47"/>
      <c r="AA40" s="47"/>
      <c r="AB40" s="47"/>
      <c r="AC40" s="47"/>
      <c r="AD40" s="53">
        <v>5080.29</v>
      </c>
      <c r="AE40" s="53"/>
      <c r="AF40" s="53"/>
      <c r="AG40" s="53"/>
      <c r="AH40" s="53"/>
      <c r="AI40" s="53"/>
      <c r="AJ40" s="53"/>
      <c r="AK40" s="53"/>
    </row>
    <row r="41" spans="2:37" s="4" customFormat="1" ht="11.25" customHeight="1" x14ac:dyDescent="0.2">
      <c r="B41" s="45" t="s">
        <v>63</v>
      </c>
      <c r="C41" s="45"/>
      <c r="D41" s="45"/>
      <c r="E41" s="45"/>
      <c r="F41" s="46">
        <v>748652.89</v>
      </c>
      <c r="G41" s="46"/>
      <c r="H41" s="46"/>
      <c r="I41" s="46"/>
      <c r="J41" s="46"/>
      <c r="K41" s="46"/>
      <c r="L41" s="46"/>
      <c r="M41" s="52" t="s">
        <v>30</v>
      </c>
      <c r="N41" s="52"/>
      <c r="O41" s="52"/>
      <c r="P41" s="52"/>
      <c r="Q41" s="52"/>
      <c r="R41" s="52"/>
      <c r="S41" s="52"/>
      <c r="T41" s="52"/>
      <c r="U41" s="47" t="s">
        <v>42</v>
      </c>
      <c r="V41" s="47"/>
      <c r="W41" s="47"/>
      <c r="X41" s="47"/>
      <c r="Y41" s="47"/>
      <c r="Z41" s="47"/>
      <c r="AA41" s="47"/>
      <c r="AB41" s="47"/>
      <c r="AC41" s="47"/>
      <c r="AD41" s="53">
        <v>2328.1</v>
      </c>
      <c r="AE41" s="53"/>
      <c r="AF41" s="53"/>
      <c r="AG41" s="53"/>
      <c r="AH41" s="53"/>
      <c r="AI41" s="53"/>
      <c r="AJ41" s="53"/>
      <c r="AK41" s="53"/>
    </row>
    <row r="42" spans="2:37" s="4" customFormat="1" ht="11.25" customHeight="1" x14ac:dyDescent="0.2">
      <c r="B42" s="45" t="s">
        <v>64</v>
      </c>
      <c r="C42" s="45"/>
      <c r="D42" s="45"/>
      <c r="E42" s="45"/>
      <c r="F42" s="46">
        <v>750980.99</v>
      </c>
      <c r="G42" s="46"/>
      <c r="H42" s="46"/>
      <c r="I42" s="46"/>
      <c r="J42" s="46"/>
      <c r="K42" s="46"/>
      <c r="L42" s="46"/>
      <c r="M42" s="46">
        <v>72000</v>
      </c>
      <c r="N42" s="46"/>
      <c r="O42" s="46"/>
      <c r="P42" s="46"/>
      <c r="Q42" s="46"/>
      <c r="R42" s="46"/>
      <c r="S42" s="46"/>
      <c r="T42" s="46"/>
      <c r="U42" s="47" t="s">
        <v>40</v>
      </c>
      <c r="V42" s="47"/>
      <c r="W42" s="47"/>
      <c r="X42" s="47"/>
      <c r="Y42" s="47"/>
      <c r="Z42" s="47"/>
      <c r="AA42" s="47"/>
      <c r="AB42" s="47"/>
      <c r="AC42" s="47"/>
      <c r="AD42" s="53">
        <v>4677.9399999999996</v>
      </c>
      <c r="AE42" s="53"/>
      <c r="AF42" s="53"/>
      <c r="AG42" s="53"/>
      <c r="AH42" s="53"/>
      <c r="AI42" s="53"/>
      <c r="AJ42" s="53"/>
      <c r="AK42" s="53"/>
    </row>
    <row r="43" spans="2:37" s="4" customFormat="1" ht="11.25" customHeight="1" x14ac:dyDescent="0.2">
      <c r="B43" s="45" t="s">
        <v>65</v>
      </c>
      <c r="C43" s="45"/>
      <c r="D43" s="45"/>
      <c r="E43" s="45"/>
      <c r="F43" s="46">
        <v>683658.93</v>
      </c>
      <c r="G43" s="46"/>
      <c r="H43" s="46"/>
      <c r="I43" s="46"/>
      <c r="J43" s="46"/>
      <c r="K43" s="46"/>
      <c r="L43" s="46"/>
      <c r="M43" s="52" t="s">
        <v>30</v>
      </c>
      <c r="N43" s="52"/>
      <c r="O43" s="52"/>
      <c r="P43" s="52"/>
      <c r="Q43" s="52"/>
      <c r="R43" s="52"/>
      <c r="S43" s="52"/>
      <c r="T43" s="52"/>
      <c r="U43" s="47" t="s">
        <v>45</v>
      </c>
      <c r="V43" s="47"/>
      <c r="W43" s="47"/>
      <c r="X43" s="47"/>
      <c r="Y43" s="47"/>
      <c r="Z43" s="47"/>
      <c r="AA43" s="47"/>
      <c r="AB43" s="47"/>
      <c r="AC43" s="47"/>
      <c r="AD43" s="53">
        <v>2338.9499999999998</v>
      </c>
      <c r="AE43" s="53"/>
      <c r="AF43" s="53"/>
      <c r="AG43" s="53"/>
      <c r="AH43" s="53"/>
      <c r="AI43" s="53"/>
      <c r="AJ43" s="53"/>
      <c r="AK43" s="53"/>
    </row>
    <row r="44" spans="2:37" s="4" customFormat="1" ht="11.25" customHeight="1" x14ac:dyDescent="0.2">
      <c r="B44" s="45" t="s">
        <v>66</v>
      </c>
      <c r="C44" s="45"/>
      <c r="D44" s="45"/>
      <c r="E44" s="45"/>
      <c r="F44" s="46">
        <v>685997.88</v>
      </c>
      <c r="G44" s="46"/>
      <c r="H44" s="46"/>
      <c r="I44" s="46"/>
      <c r="J44" s="46"/>
      <c r="K44" s="46"/>
      <c r="L44" s="46"/>
      <c r="M44" s="46">
        <v>72000</v>
      </c>
      <c r="N44" s="46"/>
      <c r="O44" s="46"/>
      <c r="P44" s="46"/>
      <c r="Q44" s="46"/>
      <c r="R44" s="46"/>
      <c r="S44" s="46"/>
      <c r="T44" s="46"/>
      <c r="U44" s="47" t="s">
        <v>47</v>
      </c>
      <c r="V44" s="47"/>
      <c r="W44" s="47"/>
      <c r="X44" s="47"/>
      <c r="Y44" s="47"/>
      <c r="Z44" s="47"/>
      <c r="AA44" s="47"/>
      <c r="AB44" s="47"/>
      <c r="AC44" s="47"/>
      <c r="AD44" s="53">
        <v>3844.65</v>
      </c>
      <c r="AE44" s="53"/>
      <c r="AF44" s="53"/>
      <c r="AG44" s="53"/>
      <c r="AH44" s="53"/>
      <c r="AI44" s="53"/>
      <c r="AJ44" s="53"/>
      <c r="AK44" s="53"/>
    </row>
    <row r="45" spans="2:37" s="4" customFormat="1" ht="11.25" customHeight="1" x14ac:dyDescent="0.2">
      <c r="B45" s="45" t="s">
        <v>67</v>
      </c>
      <c r="C45" s="45"/>
      <c r="D45" s="45"/>
      <c r="E45" s="45"/>
      <c r="F45" s="46">
        <v>617842.53</v>
      </c>
      <c r="G45" s="46"/>
      <c r="H45" s="46"/>
      <c r="I45" s="46"/>
      <c r="J45" s="46"/>
      <c r="K45" s="46"/>
      <c r="L45" s="46"/>
      <c r="M45" s="52" t="s">
        <v>30</v>
      </c>
      <c r="N45" s="52"/>
      <c r="O45" s="52"/>
      <c r="P45" s="52"/>
      <c r="Q45" s="52"/>
      <c r="R45" s="52"/>
      <c r="S45" s="52"/>
      <c r="T45" s="52"/>
      <c r="U45" s="47" t="s">
        <v>68</v>
      </c>
      <c r="V45" s="47"/>
      <c r="W45" s="47"/>
      <c r="X45" s="47"/>
      <c r="Y45" s="47"/>
      <c r="Z45" s="47"/>
      <c r="AA45" s="47"/>
      <c r="AB45" s="47"/>
      <c r="AC45" s="47"/>
      <c r="AD45" s="53">
        <v>2498.88</v>
      </c>
      <c r="AE45" s="53"/>
      <c r="AF45" s="53"/>
      <c r="AG45" s="53"/>
      <c r="AH45" s="53"/>
      <c r="AI45" s="53"/>
      <c r="AJ45" s="53"/>
      <c r="AK45" s="53"/>
    </row>
    <row r="46" spans="2:37" s="4" customFormat="1" ht="11.25" customHeight="1" x14ac:dyDescent="0.2">
      <c r="B46" s="45" t="s">
        <v>69</v>
      </c>
      <c r="C46" s="45"/>
      <c r="D46" s="45"/>
      <c r="E46" s="45"/>
      <c r="F46" s="46">
        <v>620341.41</v>
      </c>
      <c r="G46" s="46"/>
      <c r="H46" s="46"/>
      <c r="I46" s="46"/>
      <c r="J46" s="46"/>
      <c r="K46" s="46"/>
      <c r="L46" s="46"/>
      <c r="M46" s="46">
        <v>72000</v>
      </c>
      <c r="N46" s="46"/>
      <c r="O46" s="46"/>
      <c r="P46" s="46"/>
      <c r="Q46" s="46"/>
      <c r="R46" s="46"/>
      <c r="S46" s="46"/>
      <c r="T46" s="46"/>
      <c r="U46" s="47" t="s">
        <v>40</v>
      </c>
      <c r="V46" s="47"/>
      <c r="W46" s="47"/>
      <c r="X46" s="47"/>
      <c r="Y46" s="47"/>
      <c r="Z46" s="47"/>
      <c r="AA46" s="47"/>
      <c r="AB46" s="47"/>
      <c r="AC46" s="47"/>
      <c r="AD46" s="53">
        <v>3864.18</v>
      </c>
      <c r="AE46" s="53"/>
      <c r="AF46" s="53"/>
      <c r="AG46" s="53"/>
      <c r="AH46" s="53"/>
      <c r="AI46" s="53"/>
      <c r="AJ46" s="53"/>
      <c r="AK46" s="53"/>
    </row>
    <row r="47" spans="2:37" s="4" customFormat="1" ht="11.25" customHeight="1" x14ac:dyDescent="0.2">
      <c r="B47" s="45" t="s">
        <v>70</v>
      </c>
      <c r="C47" s="45"/>
      <c r="D47" s="45"/>
      <c r="E47" s="45"/>
      <c r="F47" s="46">
        <v>552205.59</v>
      </c>
      <c r="G47" s="46"/>
      <c r="H47" s="46"/>
      <c r="I47" s="46"/>
      <c r="J47" s="46"/>
      <c r="K47" s="46"/>
      <c r="L47" s="46"/>
      <c r="M47" s="52" t="s">
        <v>30</v>
      </c>
      <c r="N47" s="52"/>
      <c r="O47" s="52"/>
      <c r="P47" s="52"/>
      <c r="Q47" s="52"/>
      <c r="R47" s="52"/>
      <c r="S47" s="52"/>
      <c r="T47" s="52"/>
      <c r="U47" s="47" t="s">
        <v>42</v>
      </c>
      <c r="V47" s="47"/>
      <c r="W47" s="47"/>
      <c r="X47" s="47"/>
      <c r="Y47" s="47"/>
      <c r="Z47" s="47"/>
      <c r="AA47" s="47"/>
      <c r="AB47" s="47"/>
      <c r="AC47" s="47"/>
      <c r="AD47" s="53">
        <v>1717.21</v>
      </c>
      <c r="AE47" s="53"/>
      <c r="AF47" s="53"/>
      <c r="AG47" s="53"/>
      <c r="AH47" s="53"/>
      <c r="AI47" s="53"/>
      <c r="AJ47" s="53"/>
      <c r="AK47" s="53"/>
    </row>
    <row r="48" spans="2:37" s="4" customFormat="1" ht="11.25" customHeight="1" x14ac:dyDescent="0.2">
      <c r="B48" s="45" t="s">
        <v>71</v>
      </c>
      <c r="C48" s="45"/>
      <c r="D48" s="45"/>
      <c r="E48" s="45"/>
      <c r="F48" s="46">
        <v>553922.80000000005</v>
      </c>
      <c r="G48" s="46"/>
      <c r="H48" s="46"/>
      <c r="I48" s="46"/>
      <c r="J48" s="46"/>
      <c r="K48" s="46"/>
      <c r="L48" s="46"/>
      <c r="M48" s="46">
        <v>72000</v>
      </c>
      <c r="N48" s="46"/>
      <c r="O48" s="46"/>
      <c r="P48" s="46"/>
      <c r="Q48" s="46"/>
      <c r="R48" s="46"/>
      <c r="S48" s="46"/>
      <c r="T48" s="46"/>
      <c r="U48" s="47" t="s">
        <v>40</v>
      </c>
      <c r="V48" s="47"/>
      <c r="W48" s="47"/>
      <c r="X48" s="47"/>
      <c r="Y48" s="47"/>
      <c r="Z48" s="47"/>
      <c r="AA48" s="47"/>
      <c r="AB48" s="47"/>
      <c r="AC48" s="47"/>
      <c r="AD48" s="53">
        <v>3450.45</v>
      </c>
      <c r="AE48" s="53"/>
      <c r="AF48" s="53"/>
      <c r="AG48" s="53"/>
      <c r="AH48" s="53"/>
      <c r="AI48" s="53"/>
      <c r="AJ48" s="53"/>
      <c r="AK48" s="53"/>
    </row>
    <row r="49" spans="2:37" s="4" customFormat="1" ht="11.25" customHeight="1" x14ac:dyDescent="0.2">
      <c r="B49" s="45" t="s">
        <v>72</v>
      </c>
      <c r="C49" s="45"/>
      <c r="D49" s="45"/>
      <c r="E49" s="45"/>
      <c r="F49" s="46">
        <v>485373.25</v>
      </c>
      <c r="G49" s="46"/>
      <c r="H49" s="46"/>
      <c r="I49" s="46"/>
      <c r="J49" s="46"/>
      <c r="K49" s="46"/>
      <c r="L49" s="46"/>
      <c r="M49" s="52" t="s">
        <v>30</v>
      </c>
      <c r="N49" s="52"/>
      <c r="O49" s="52"/>
      <c r="P49" s="52"/>
      <c r="Q49" s="52"/>
      <c r="R49" s="52"/>
      <c r="S49" s="52"/>
      <c r="T49" s="52"/>
      <c r="U49" s="47" t="s">
        <v>45</v>
      </c>
      <c r="V49" s="47"/>
      <c r="W49" s="47"/>
      <c r="X49" s="47"/>
      <c r="Y49" s="47"/>
      <c r="Z49" s="47"/>
      <c r="AA49" s="47"/>
      <c r="AB49" s="47"/>
      <c r="AC49" s="47"/>
      <c r="AD49" s="53">
        <v>1660.57</v>
      </c>
      <c r="AE49" s="53"/>
      <c r="AF49" s="53"/>
      <c r="AG49" s="53"/>
      <c r="AH49" s="53"/>
      <c r="AI49" s="53"/>
      <c r="AJ49" s="53"/>
      <c r="AK49" s="53"/>
    </row>
    <row r="50" spans="2:37" s="4" customFormat="1" ht="11.25" customHeight="1" x14ac:dyDescent="0.2">
      <c r="B50" s="45" t="s">
        <v>73</v>
      </c>
      <c r="C50" s="45"/>
      <c r="D50" s="45"/>
      <c r="E50" s="45"/>
      <c r="F50" s="46">
        <v>487033.82</v>
      </c>
      <c r="G50" s="46"/>
      <c r="H50" s="46"/>
      <c r="I50" s="46"/>
      <c r="J50" s="46"/>
      <c r="K50" s="46"/>
      <c r="L50" s="46"/>
      <c r="M50" s="46">
        <v>72000</v>
      </c>
      <c r="N50" s="46"/>
      <c r="O50" s="46"/>
      <c r="P50" s="46"/>
      <c r="Q50" s="46"/>
      <c r="R50" s="46"/>
      <c r="S50" s="46"/>
      <c r="T50" s="46"/>
      <c r="U50" s="47" t="s">
        <v>40</v>
      </c>
      <c r="V50" s="47"/>
      <c r="W50" s="47"/>
      <c r="X50" s="47"/>
      <c r="Y50" s="47"/>
      <c r="Z50" s="47"/>
      <c r="AA50" s="47"/>
      <c r="AB50" s="47"/>
      <c r="AC50" s="47"/>
      <c r="AD50" s="53">
        <v>3033.79</v>
      </c>
      <c r="AE50" s="53"/>
      <c r="AF50" s="53"/>
      <c r="AG50" s="53"/>
      <c r="AH50" s="53"/>
      <c r="AI50" s="53"/>
      <c r="AJ50" s="53"/>
      <c r="AK50" s="53"/>
    </row>
    <row r="51" spans="2:37" s="4" customFormat="1" ht="11.25" customHeight="1" x14ac:dyDescent="0.2">
      <c r="B51" s="45" t="s">
        <v>74</v>
      </c>
      <c r="C51" s="45"/>
      <c r="D51" s="45"/>
      <c r="E51" s="45"/>
      <c r="F51" s="46">
        <v>418067.61</v>
      </c>
      <c r="G51" s="46"/>
      <c r="H51" s="46"/>
      <c r="I51" s="46"/>
      <c r="J51" s="46"/>
      <c r="K51" s="46"/>
      <c r="L51" s="46"/>
      <c r="M51" s="52" t="s">
        <v>30</v>
      </c>
      <c r="N51" s="52"/>
      <c r="O51" s="52"/>
      <c r="P51" s="52"/>
      <c r="Q51" s="52"/>
      <c r="R51" s="52"/>
      <c r="S51" s="52"/>
      <c r="T51" s="52"/>
      <c r="U51" s="47" t="s">
        <v>42</v>
      </c>
      <c r="V51" s="47"/>
      <c r="W51" s="47"/>
      <c r="X51" s="47"/>
      <c r="Y51" s="47"/>
      <c r="Z51" s="47"/>
      <c r="AA51" s="47"/>
      <c r="AB51" s="47"/>
      <c r="AC51" s="47"/>
      <c r="AD51" s="53">
        <v>1300.07</v>
      </c>
      <c r="AE51" s="53"/>
      <c r="AF51" s="53"/>
      <c r="AG51" s="53"/>
      <c r="AH51" s="53"/>
      <c r="AI51" s="53"/>
      <c r="AJ51" s="53"/>
      <c r="AK51" s="53"/>
    </row>
    <row r="52" spans="2:37" s="4" customFormat="1" ht="11.25" customHeight="1" x14ac:dyDescent="0.2">
      <c r="B52" s="45" t="s">
        <v>75</v>
      </c>
      <c r="C52" s="45"/>
      <c r="D52" s="45"/>
      <c r="E52" s="45"/>
      <c r="F52" s="46">
        <v>419367.67999999999</v>
      </c>
      <c r="G52" s="46"/>
      <c r="H52" s="46"/>
      <c r="I52" s="46"/>
      <c r="J52" s="46"/>
      <c r="K52" s="46"/>
      <c r="L52" s="46"/>
      <c r="M52" s="46">
        <v>72000</v>
      </c>
      <c r="N52" s="46"/>
      <c r="O52" s="46"/>
      <c r="P52" s="46"/>
      <c r="Q52" s="46"/>
      <c r="R52" s="46"/>
      <c r="S52" s="46"/>
      <c r="T52" s="46"/>
      <c r="U52" s="47" t="s">
        <v>40</v>
      </c>
      <c r="V52" s="47"/>
      <c r="W52" s="47"/>
      <c r="X52" s="47"/>
      <c r="Y52" s="47"/>
      <c r="Z52" s="47"/>
      <c r="AA52" s="47"/>
      <c r="AB52" s="47"/>
      <c r="AC52" s="47"/>
      <c r="AD52" s="53">
        <v>2612.29</v>
      </c>
      <c r="AE52" s="53"/>
      <c r="AF52" s="53"/>
      <c r="AG52" s="53"/>
      <c r="AH52" s="53"/>
      <c r="AI52" s="53"/>
      <c r="AJ52" s="53"/>
      <c r="AK52" s="53"/>
    </row>
    <row r="53" spans="2:37" s="4" customFormat="1" ht="11.25" customHeight="1" x14ac:dyDescent="0.2">
      <c r="B53" s="45" t="s">
        <v>76</v>
      </c>
      <c r="C53" s="45"/>
      <c r="D53" s="45"/>
      <c r="E53" s="45"/>
      <c r="F53" s="46">
        <v>349979.97</v>
      </c>
      <c r="G53" s="46"/>
      <c r="H53" s="46"/>
      <c r="I53" s="46"/>
      <c r="J53" s="46"/>
      <c r="K53" s="46"/>
      <c r="L53" s="46"/>
      <c r="M53" s="52" t="s">
        <v>30</v>
      </c>
      <c r="N53" s="52"/>
      <c r="O53" s="52"/>
      <c r="P53" s="52"/>
      <c r="Q53" s="52"/>
      <c r="R53" s="52"/>
      <c r="S53" s="52"/>
      <c r="T53" s="52"/>
      <c r="U53" s="47" t="s">
        <v>45</v>
      </c>
      <c r="V53" s="47"/>
      <c r="W53" s="47"/>
      <c r="X53" s="47"/>
      <c r="Y53" s="47"/>
      <c r="Z53" s="47"/>
      <c r="AA53" s="47"/>
      <c r="AB53" s="47"/>
      <c r="AC53" s="47"/>
      <c r="AD53" s="53">
        <v>1197.3599999999999</v>
      </c>
      <c r="AE53" s="53"/>
      <c r="AF53" s="53"/>
      <c r="AG53" s="53"/>
      <c r="AH53" s="53"/>
      <c r="AI53" s="53"/>
      <c r="AJ53" s="53"/>
      <c r="AK53" s="53"/>
    </row>
    <row r="54" spans="2:37" s="4" customFormat="1" ht="11.25" customHeight="1" x14ac:dyDescent="0.2">
      <c r="B54" s="45" t="s">
        <v>77</v>
      </c>
      <c r="C54" s="45"/>
      <c r="D54" s="45"/>
      <c r="E54" s="45"/>
      <c r="F54" s="46">
        <v>351177.33</v>
      </c>
      <c r="G54" s="46"/>
      <c r="H54" s="46"/>
      <c r="I54" s="46"/>
      <c r="J54" s="46"/>
      <c r="K54" s="46"/>
      <c r="L54" s="46"/>
      <c r="M54" s="46">
        <v>72000</v>
      </c>
      <c r="N54" s="46"/>
      <c r="O54" s="46"/>
      <c r="P54" s="46"/>
      <c r="Q54" s="46"/>
      <c r="R54" s="46"/>
      <c r="S54" s="46"/>
      <c r="T54" s="46"/>
      <c r="U54" s="47" t="s">
        <v>36</v>
      </c>
      <c r="V54" s="47"/>
      <c r="W54" s="47"/>
      <c r="X54" s="47"/>
      <c r="Y54" s="47"/>
      <c r="Z54" s="47"/>
      <c r="AA54" s="47"/>
      <c r="AB54" s="47"/>
      <c r="AC54" s="47"/>
      <c r="AD54" s="53">
        <v>2077.8200000000002</v>
      </c>
      <c r="AE54" s="53"/>
      <c r="AF54" s="53"/>
      <c r="AG54" s="53"/>
      <c r="AH54" s="53"/>
      <c r="AI54" s="53"/>
      <c r="AJ54" s="53"/>
      <c r="AK54" s="53"/>
    </row>
    <row r="55" spans="2:37" s="4" customFormat="1" ht="11.25" customHeight="1" x14ac:dyDescent="0.2">
      <c r="B55" s="45" t="s">
        <v>78</v>
      </c>
      <c r="C55" s="45"/>
      <c r="D55" s="45"/>
      <c r="E55" s="45"/>
      <c r="F55" s="46">
        <v>281255.15000000002</v>
      </c>
      <c r="G55" s="46"/>
      <c r="H55" s="46"/>
      <c r="I55" s="46"/>
      <c r="J55" s="46"/>
      <c r="K55" s="46"/>
      <c r="L55" s="46"/>
      <c r="M55" s="52" t="s">
        <v>30</v>
      </c>
      <c r="N55" s="52"/>
      <c r="O55" s="52"/>
      <c r="P55" s="52"/>
      <c r="Q55" s="52"/>
      <c r="R55" s="52"/>
      <c r="S55" s="52"/>
      <c r="T55" s="52"/>
      <c r="U55" s="47" t="s">
        <v>38</v>
      </c>
      <c r="V55" s="47"/>
      <c r="W55" s="47"/>
      <c r="X55" s="47"/>
      <c r="Y55" s="47"/>
      <c r="Z55" s="47"/>
      <c r="AA55" s="47"/>
      <c r="AB55" s="47"/>
      <c r="AC55" s="47"/>
      <c r="AD55" s="53">
        <v>1049.8800000000001</v>
      </c>
      <c r="AE55" s="53"/>
      <c r="AF55" s="53"/>
      <c r="AG55" s="53"/>
      <c r="AH55" s="53"/>
      <c r="AI55" s="53"/>
      <c r="AJ55" s="53"/>
      <c r="AK55" s="53"/>
    </row>
    <row r="56" spans="2:37" s="4" customFormat="1" ht="11.25" customHeight="1" x14ac:dyDescent="0.2">
      <c r="B56" s="45" t="s">
        <v>79</v>
      </c>
      <c r="C56" s="45"/>
      <c r="D56" s="45"/>
      <c r="E56" s="45"/>
      <c r="F56" s="46">
        <v>282305.03000000003</v>
      </c>
      <c r="G56" s="46"/>
      <c r="H56" s="46"/>
      <c r="I56" s="46"/>
      <c r="J56" s="46"/>
      <c r="K56" s="46"/>
      <c r="L56" s="46"/>
      <c r="M56" s="46">
        <v>72000</v>
      </c>
      <c r="N56" s="46"/>
      <c r="O56" s="46"/>
      <c r="P56" s="46"/>
      <c r="Q56" s="46"/>
      <c r="R56" s="46"/>
      <c r="S56" s="46"/>
      <c r="T56" s="46"/>
      <c r="U56" s="47" t="s">
        <v>40</v>
      </c>
      <c r="V56" s="47"/>
      <c r="W56" s="47"/>
      <c r="X56" s="47"/>
      <c r="Y56" s="47"/>
      <c r="Z56" s="47"/>
      <c r="AA56" s="47"/>
      <c r="AB56" s="47"/>
      <c r="AC56" s="47"/>
      <c r="AD56" s="53">
        <v>1758.51</v>
      </c>
      <c r="AE56" s="53"/>
      <c r="AF56" s="53"/>
      <c r="AG56" s="53"/>
      <c r="AH56" s="53"/>
      <c r="AI56" s="53"/>
      <c r="AJ56" s="53"/>
      <c r="AK56" s="53"/>
    </row>
    <row r="57" spans="2:37" s="4" customFormat="1" ht="11.25" customHeight="1" x14ac:dyDescent="0.2">
      <c r="B57" s="45" t="s">
        <v>80</v>
      </c>
      <c r="C57" s="45"/>
      <c r="D57" s="45"/>
      <c r="E57" s="45"/>
      <c r="F57" s="46">
        <v>212063.54</v>
      </c>
      <c r="G57" s="46"/>
      <c r="H57" s="46"/>
      <c r="I57" s="46"/>
      <c r="J57" s="46"/>
      <c r="K57" s="46"/>
      <c r="L57" s="46"/>
      <c r="M57" s="52" t="s">
        <v>30</v>
      </c>
      <c r="N57" s="52"/>
      <c r="O57" s="52"/>
      <c r="P57" s="52"/>
      <c r="Q57" s="52"/>
      <c r="R57" s="52"/>
      <c r="S57" s="52"/>
      <c r="T57" s="52"/>
      <c r="U57" s="47" t="s">
        <v>81</v>
      </c>
      <c r="V57" s="47"/>
      <c r="W57" s="47"/>
      <c r="X57" s="47"/>
      <c r="Y57" s="47"/>
      <c r="Z57" s="47"/>
      <c r="AA57" s="47"/>
      <c r="AB57" s="47"/>
      <c r="AC57" s="47"/>
      <c r="AD57" s="48">
        <v>593.41999999999996</v>
      </c>
      <c r="AE57" s="48"/>
      <c r="AF57" s="48"/>
      <c r="AG57" s="48"/>
      <c r="AH57" s="48"/>
      <c r="AI57" s="48"/>
      <c r="AJ57" s="48"/>
      <c r="AK57" s="48"/>
    </row>
    <row r="58" spans="2:37" s="4" customFormat="1" ht="11.25" customHeight="1" x14ac:dyDescent="0.2">
      <c r="B58" s="45" t="s">
        <v>82</v>
      </c>
      <c r="C58" s="45"/>
      <c r="D58" s="45"/>
      <c r="E58" s="45"/>
      <c r="F58" s="46">
        <v>212656.96</v>
      </c>
      <c r="G58" s="46"/>
      <c r="H58" s="46"/>
      <c r="I58" s="46"/>
      <c r="J58" s="46"/>
      <c r="K58" s="46"/>
      <c r="L58" s="46"/>
      <c r="M58" s="46">
        <v>72000</v>
      </c>
      <c r="N58" s="46"/>
      <c r="O58" s="46"/>
      <c r="P58" s="46"/>
      <c r="Q58" s="46"/>
      <c r="R58" s="46"/>
      <c r="S58" s="46"/>
      <c r="T58" s="46"/>
      <c r="U58" s="47" t="s">
        <v>40</v>
      </c>
      <c r="V58" s="47"/>
      <c r="W58" s="47"/>
      <c r="X58" s="47"/>
      <c r="Y58" s="47"/>
      <c r="Z58" s="47"/>
      <c r="AA58" s="47"/>
      <c r="AB58" s="47"/>
      <c r="AC58" s="47"/>
      <c r="AD58" s="53">
        <v>1324.66</v>
      </c>
      <c r="AE58" s="53"/>
      <c r="AF58" s="53"/>
      <c r="AG58" s="53"/>
      <c r="AH58" s="53"/>
      <c r="AI58" s="53"/>
      <c r="AJ58" s="53"/>
      <c r="AK58" s="53"/>
    </row>
    <row r="59" spans="2:37" s="4" customFormat="1" ht="11.25" customHeight="1" x14ac:dyDescent="0.2">
      <c r="B59" s="45" t="s">
        <v>83</v>
      </c>
      <c r="C59" s="45"/>
      <c r="D59" s="45"/>
      <c r="E59" s="45"/>
      <c r="F59" s="46">
        <v>141981.62</v>
      </c>
      <c r="G59" s="46"/>
      <c r="H59" s="46"/>
      <c r="I59" s="46"/>
      <c r="J59" s="46"/>
      <c r="K59" s="46"/>
      <c r="L59" s="46"/>
      <c r="M59" s="52" t="s">
        <v>30</v>
      </c>
      <c r="N59" s="52"/>
      <c r="O59" s="52"/>
      <c r="P59" s="52"/>
      <c r="Q59" s="52"/>
      <c r="R59" s="52"/>
      <c r="S59" s="52"/>
      <c r="T59" s="52"/>
      <c r="U59" s="47" t="s">
        <v>45</v>
      </c>
      <c r="V59" s="47"/>
      <c r="W59" s="47"/>
      <c r="X59" s="47"/>
      <c r="Y59" s="47"/>
      <c r="Z59" s="47"/>
      <c r="AA59" s="47"/>
      <c r="AB59" s="47"/>
      <c r="AC59" s="47"/>
      <c r="AD59" s="48">
        <v>485.75</v>
      </c>
      <c r="AE59" s="48"/>
      <c r="AF59" s="48"/>
      <c r="AG59" s="48"/>
      <c r="AH59" s="48"/>
      <c r="AI59" s="48"/>
      <c r="AJ59" s="48"/>
      <c r="AK59" s="48"/>
    </row>
    <row r="60" spans="2:37" s="4" customFormat="1" ht="11.25" customHeight="1" x14ac:dyDescent="0.2">
      <c r="B60" s="45" t="s">
        <v>84</v>
      </c>
      <c r="C60" s="45"/>
      <c r="D60" s="45"/>
      <c r="E60" s="45"/>
      <c r="F60" s="46">
        <v>142467.37</v>
      </c>
      <c r="G60" s="46"/>
      <c r="H60" s="46"/>
      <c r="I60" s="46"/>
      <c r="J60" s="46"/>
      <c r="K60" s="46"/>
      <c r="L60" s="46"/>
      <c r="M60" s="46">
        <v>72000</v>
      </c>
      <c r="N60" s="46"/>
      <c r="O60" s="46"/>
      <c r="P60" s="46"/>
      <c r="Q60" s="46"/>
      <c r="R60" s="46"/>
      <c r="S60" s="46"/>
      <c r="T60" s="46"/>
      <c r="U60" s="47" t="s">
        <v>36</v>
      </c>
      <c r="V60" s="47"/>
      <c r="W60" s="47"/>
      <c r="X60" s="47"/>
      <c r="Y60" s="47"/>
      <c r="Z60" s="47"/>
      <c r="AA60" s="47"/>
      <c r="AB60" s="47"/>
      <c r="AC60" s="47"/>
      <c r="AD60" s="48">
        <v>842.94</v>
      </c>
      <c r="AE60" s="48"/>
      <c r="AF60" s="48"/>
      <c r="AG60" s="48"/>
      <c r="AH60" s="48"/>
      <c r="AI60" s="48"/>
      <c r="AJ60" s="48"/>
      <c r="AK60" s="48"/>
    </row>
    <row r="61" spans="2:37" s="4" customFormat="1" ht="11.25" customHeight="1" x14ac:dyDescent="0.2">
      <c r="B61" s="45" t="s">
        <v>85</v>
      </c>
      <c r="C61" s="45"/>
      <c r="D61" s="45"/>
      <c r="E61" s="45"/>
      <c r="F61" s="46">
        <v>71310.31</v>
      </c>
      <c r="G61" s="46"/>
      <c r="H61" s="46"/>
      <c r="I61" s="46"/>
      <c r="J61" s="46"/>
      <c r="K61" s="46"/>
      <c r="L61" s="46"/>
      <c r="M61" s="52" t="s">
        <v>30</v>
      </c>
      <c r="N61" s="52"/>
      <c r="O61" s="52"/>
      <c r="P61" s="52"/>
      <c r="Q61" s="52"/>
      <c r="R61" s="52"/>
      <c r="S61" s="52"/>
      <c r="T61" s="52"/>
      <c r="U61" s="47" t="s">
        <v>45</v>
      </c>
      <c r="V61" s="47"/>
      <c r="W61" s="47"/>
      <c r="X61" s="47"/>
      <c r="Y61" s="47"/>
      <c r="Z61" s="47"/>
      <c r="AA61" s="47"/>
      <c r="AB61" s="47"/>
      <c r="AC61" s="47"/>
      <c r="AD61" s="48">
        <v>243.97</v>
      </c>
      <c r="AE61" s="48"/>
      <c r="AF61" s="48"/>
      <c r="AG61" s="48"/>
      <c r="AH61" s="48"/>
      <c r="AI61" s="48"/>
      <c r="AJ61" s="48"/>
      <c r="AK61" s="48"/>
    </row>
    <row r="62" spans="2:37" s="4" customFormat="1" ht="11.25" customHeight="1" x14ac:dyDescent="0.2">
      <c r="B62" s="45" t="s">
        <v>86</v>
      </c>
      <c r="C62" s="45"/>
      <c r="D62" s="45"/>
      <c r="E62" s="45"/>
      <c r="F62" s="46">
        <v>71554.28</v>
      </c>
      <c r="G62" s="46"/>
      <c r="H62" s="46"/>
      <c r="I62" s="46"/>
      <c r="J62" s="46"/>
      <c r="K62" s="46"/>
      <c r="L62" s="46"/>
      <c r="M62" s="46">
        <v>72000</v>
      </c>
      <c r="N62" s="46"/>
      <c r="O62" s="46"/>
      <c r="P62" s="46"/>
      <c r="Q62" s="46"/>
      <c r="R62" s="46"/>
      <c r="S62" s="46"/>
      <c r="T62" s="46"/>
      <c r="U62" s="47" t="s">
        <v>40</v>
      </c>
      <c r="V62" s="47"/>
      <c r="W62" s="47"/>
      <c r="X62" s="47"/>
      <c r="Y62" s="47"/>
      <c r="Z62" s="47"/>
      <c r="AA62" s="47"/>
      <c r="AB62" s="47"/>
      <c r="AC62" s="47"/>
      <c r="AD62" s="48">
        <v>445.72</v>
      </c>
      <c r="AE62" s="48"/>
      <c r="AF62" s="48"/>
      <c r="AG62" s="48"/>
      <c r="AH62" s="48"/>
      <c r="AI62" s="48"/>
      <c r="AJ62" s="48"/>
      <c r="AK62" s="48"/>
    </row>
    <row r="63" spans="2:37" s="4" customFormat="1" ht="21.45" customHeight="1" x14ac:dyDescent="0.2">
      <c r="B63" s="49" t="s">
        <v>87</v>
      </c>
      <c r="C63" s="49"/>
      <c r="D63" s="49"/>
      <c r="E63" s="49"/>
      <c r="F63" s="6"/>
      <c r="G63" s="7"/>
      <c r="H63" s="7"/>
      <c r="I63" s="7"/>
      <c r="J63" s="7"/>
      <c r="K63" s="7"/>
      <c r="L63" s="8"/>
      <c r="M63" s="50">
        <v>1584000</v>
      </c>
      <c r="N63" s="50"/>
      <c r="O63" s="50"/>
      <c r="P63" s="50"/>
      <c r="Q63" s="50"/>
      <c r="R63" s="50"/>
      <c r="S63" s="50"/>
      <c r="T63" s="50"/>
      <c r="U63" s="9"/>
      <c r="V63" s="10"/>
      <c r="W63" s="10"/>
      <c r="X63" s="10"/>
      <c r="Y63" s="10"/>
      <c r="Z63" s="10"/>
      <c r="AA63" s="10"/>
      <c r="AB63" s="10"/>
      <c r="AC63" s="11"/>
      <c r="AD63" s="51">
        <v>182622.47</v>
      </c>
      <c r="AE63" s="51"/>
      <c r="AF63" s="51"/>
      <c r="AG63" s="51"/>
      <c r="AH63" s="51"/>
      <c r="AI63" s="51"/>
      <c r="AJ63" s="51"/>
      <c r="AK63" s="51"/>
    </row>
    <row r="64" spans="2:37" ht="21.75" customHeight="1" x14ac:dyDescent="0.2">
      <c r="B64" s="5" t="s">
        <v>21</v>
      </c>
      <c r="C64" s="41" t="s">
        <v>88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8" ht="21.75" customHeight="1" x14ac:dyDescent="0.2">
      <c r="B65" s="5" t="s">
        <v>89</v>
      </c>
      <c r="C65" s="41" t="s">
        <v>90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8" ht="12" customHeight="1" x14ac:dyDescent="0.2"/>
    <row r="67" spans="2:38" ht="12" customHeight="1" x14ac:dyDescent="0.2">
      <c r="L67" t="s">
        <v>91</v>
      </c>
    </row>
    <row r="68" spans="2:38" ht="12" customHeight="1" x14ac:dyDescent="0.2">
      <c r="B68" s="42" t="s">
        <v>92</v>
      </c>
      <c r="C68" s="42"/>
      <c r="D68" s="42"/>
      <c r="E68" s="42"/>
      <c r="F68" s="4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T68" s="43"/>
      <c r="U68" s="43"/>
      <c r="V68" s="43"/>
      <c r="W68" s="43"/>
      <c r="X68" s="43"/>
      <c r="Y68" s="43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2:38" ht="11.25" customHeight="1" x14ac:dyDescent="0.2">
      <c r="G69" s="39" t="s">
        <v>93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 t="s">
        <v>94</v>
      </c>
      <c r="U69" s="39"/>
      <c r="V69" s="39"/>
      <c r="AA69" s="40" t="s">
        <v>95</v>
      </c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</row>
  </sheetData>
  <mergeCells count="280">
    <mergeCell ref="B1:C1"/>
    <mergeCell ref="D1:AL1"/>
    <mergeCell ref="B2:AL2"/>
    <mergeCell ref="B4:C4"/>
    <mergeCell ref="D4:AL4"/>
    <mergeCell ref="B6:C6"/>
    <mergeCell ref="D6:AL6"/>
    <mergeCell ref="B8:C8"/>
    <mergeCell ref="D8:AL8"/>
    <mergeCell ref="B10:D10"/>
    <mergeCell ref="E10:I10"/>
    <mergeCell ref="J10:P10"/>
    <mergeCell ref="Q10:W10"/>
    <mergeCell ref="X10:AF10"/>
    <mergeCell ref="AG10:AK10"/>
    <mergeCell ref="B11:D11"/>
    <mergeCell ref="E11:I11"/>
    <mergeCell ref="J11:P11"/>
    <mergeCell ref="Q11:W11"/>
    <mergeCell ref="X11:AF11"/>
    <mergeCell ref="AG11:AK11"/>
    <mergeCell ref="B12:D12"/>
    <mergeCell ref="E12:I12"/>
    <mergeCell ref="J12:P12"/>
    <mergeCell ref="Q12:W12"/>
    <mergeCell ref="X12:AF12"/>
    <mergeCell ref="AG12:AK12"/>
    <mergeCell ref="C13:AL13"/>
    <mergeCell ref="B15:E15"/>
    <mergeCell ref="F15:L15"/>
    <mergeCell ref="M15:T15"/>
    <mergeCell ref="U15:AC15"/>
    <mergeCell ref="AD15:AK15"/>
    <mergeCell ref="B16:E16"/>
    <mergeCell ref="F16:L16"/>
    <mergeCell ref="M16:T16"/>
    <mergeCell ref="U16:AC16"/>
    <mergeCell ref="AD16:AK16"/>
    <mergeCell ref="B17:E17"/>
    <mergeCell ref="F17:L17"/>
    <mergeCell ref="M17:T17"/>
    <mergeCell ref="U17:AC17"/>
    <mergeCell ref="AD17:AK17"/>
    <mergeCell ref="B18:E18"/>
    <mergeCell ref="F18:L18"/>
    <mergeCell ref="M18:T18"/>
    <mergeCell ref="U18:AC18"/>
    <mergeCell ref="AD18:AK18"/>
    <mergeCell ref="B19:E19"/>
    <mergeCell ref="F19:L19"/>
    <mergeCell ref="M19:T19"/>
    <mergeCell ref="U19:AC19"/>
    <mergeCell ref="AD19:AK19"/>
    <mergeCell ref="B20:E20"/>
    <mergeCell ref="F20:L20"/>
    <mergeCell ref="M20:T20"/>
    <mergeCell ref="U20:AC20"/>
    <mergeCell ref="AD20:AK20"/>
    <mergeCell ref="B21:E21"/>
    <mergeCell ref="F21:L21"/>
    <mergeCell ref="M21:T21"/>
    <mergeCell ref="U21:AC21"/>
    <mergeCell ref="AD21:AK21"/>
    <mergeCell ref="B22:E22"/>
    <mergeCell ref="F22:L22"/>
    <mergeCell ref="M22:T22"/>
    <mergeCell ref="U22:AC22"/>
    <mergeCell ref="AD22:AK22"/>
    <mergeCell ref="B23:E23"/>
    <mergeCell ref="F23:L23"/>
    <mergeCell ref="M23:T23"/>
    <mergeCell ref="U23:AC23"/>
    <mergeCell ref="AD23:AK23"/>
    <mergeCell ref="B24:E24"/>
    <mergeCell ref="F24:L24"/>
    <mergeCell ref="M24:T24"/>
    <mergeCell ref="U24:AC24"/>
    <mergeCell ref="AD24:AK24"/>
    <mergeCell ref="B25:E25"/>
    <mergeCell ref="F25:L25"/>
    <mergeCell ref="M25:T25"/>
    <mergeCell ref="U25:AC25"/>
    <mergeCell ref="AD25:AK25"/>
    <mergeCell ref="B26:E26"/>
    <mergeCell ref="F26:L26"/>
    <mergeCell ref="M26:T26"/>
    <mergeCell ref="U26:AC26"/>
    <mergeCell ref="AD26:AK26"/>
    <mergeCell ref="B27:E27"/>
    <mergeCell ref="F27:L27"/>
    <mergeCell ref="M27:T27"/>
    <mergeCell ref="U27:AC27"/>
    <mergeCell ref="AD27:AK27"/>
    <mergeCell ref="B28:E28"/>
    <mergeCell ref="F28:L28"/>
    <mergeCell ref="M28:T28"/>
    <mergeCell ref="U28:AC28"/>
    <mergeCell ref="AD28:AK28"/>
    <mergeCell ref="B29:E29"/>
    <mergeCell ref="F29:L29"/>
    <mergeCell ref="M29:T29"/>
    <mergeCell ref="U29:AC29"/>
    <mergeCell ref="AD29:AK29"/>
    <mergeCell ref="B30:E30"/>
    <mergeCell ref="F30:L30"/>
    <mergeCell ref="M30:T30"/>
    <mergeCell ref="U30:AC30"/>
    <mergeCell ref="AD30:AK30"/>
    <mergeCell ref="B31:E31"/>
    <mergeCell ref="F31:L31"/>
    <mergeCell ref="M31:T31"/>
    <mergeCell ref="U31:AC31"/>
    <mergeCell ref="AD31:AK31"/>
    <mergeCell ref="B32:E32"/>
    <mergeCell ref="F32:L32"/>
    <mergeCell ref="M32:T32"/>
    <mergeCell ref="U32:AC32"/>
    <mergeCell ref="AD32:AK32"/>
    <mergeCell ref="B33:E33"/>
    <mergeCell ref="F33:L33"/>
    <mergeCell ref="M33:T33"/>
    <mergeCell ref="U33:AC33"/>
    <mergeCell ref="AD33:AK33"/>
    <mergeCell ref="B34:E34"/>
    <mergeCell ref="F34:L34"/>
    <mergeCell ref="M34:T34"/>
    <mergeCell ref="U34:AC34"/>
    <mergeCell ref="AD34:AK34"/>
    <mergeCell ref="B35:E35"/>
    <mergeCell ref="F35:L35"/>
    <mergeCell ref="M35:T35"/>
    <mergeCell ref="U35:AC35"/>
    <mergeCell ref="AD35:AK35"/>
    <mergeCell ref="B36:E36"/>
    <mergeCell ref="F36:L36"/>
    <mergeCell ref="M36:T36"/>
    <mergeCell ref="U36:AC36"/>
    <mergeCell ref="AD36:AK36"/>
    <mergeCell ref="B37:E37"/>
    <mergeCell ref="F37:L37"/>
    <mergeCell ref="M37:T37"/>
    <mergeCell ref="U37:AC37"/>
    <mergeCell ref="AD37:AK37"/>
    <mergeCell ref="B38:E38"/>
    <mergeCell ref="F38:L38"/>
    <mergeCell ref="M38:T38"/>
    <mergeCell ref="U38:AC38"/>
    <mergeCell ref="AD38:AK38"/>
    <mergeCell ref="B39:E39"/>
    <mergeCell ref="F39:L39"/>
    <mergeCell ref="M39:T39"/>
    <mergeCell ref="U39:AC39"/>
    <mergeCell ref="AD39:AK39"/>
    <mergeCell ref="B40:E40"/>
    <mergeCell ref="F40:L40"/>
    <mergeCell ref="M40:T40"/>
    <mergeCell ref="U40:AC40"/>
    <mergeCell ref="AD40:AK40"/>
    <mergeCell ref="B41:E41"/>
    <mergeCell ref="F41:L41"/>
    <mergeCell ref="M41:T41"/>
    <mergeCell ref="U41:AC41"/>
    <mergeCell ref="AD41:AK41"/>
    <mergeCell ref="B42:E42"/>
    <mergeCell ref="F42:L42"/>
    <mergeCell ref="M42:T42"/>
    <mergeCell ref="U42:AC42"/>
    <mergeCell ref="AD42:AK42"/>
    <mergeCell ref="B43:E43"/>
    <mergeCell ref="F43:L43"/>
    <mergeCell ref="M43:T43"/>
    <mergeCell ref="U43:AC43"/>
    <mergeCell ref="AD43:AK43"/>
    <mergeCell ref="B44:E44"/>
    <mergeCell ref="F44:L44"/>
    <mergeCell ref="M44:T44"/>
    <mergeCell ref="U44:AC44"/>
    <mergeCell ref="AD44:AK44"/>
    <mergeCell ref="B45:E45"/>
    <mergeCell ref="F45:L45"/>
    <mergeCell ref="M45:T45"/>
    <mergeCell ref="U45:AC45"/>
    <mergeCell ref="AD45:AK45"/>
    <mergeCell ref="B46:E46"/>
    <mergeCell ref="F46:L46"/>
    <mergeCell ref="M46:T46"/>
    <mergeCell ref="U46:AC46"/>
    <mergeCell ref="AD46:AK46"/>
    <mergeCell ref="B47:E47"/>
    <mergeCell ref="F47:L47"/>
    <mergeCell ref="M47:T47"/>
    <mergeCell ref="U47:AC47"/>
    <mergeCell ref="AD47:AK47"/>
    <mergeCell ref="B48:E48"/>
    <mergeCell ref="F48:L48"/>
    <mergeCell ref="M48:T48"/>
    <mergeCell ref="U48:AC48"/>
    <mergeCell ref="AD48:AK48"/>
    <mergeCell ref="B49:E49"/>
    <mergeCell ref="F49:L49"/>
    <mergeCell ref="M49:T49"/>
    <mergeCell ref="U49:AC49"/>
    <mergeCell ref="AD49:AK49"/>
    <mergeCell ref="B50:E50"/>
    <mergeCell ref="F50:L50"/>
    <mergeCell ref="M50:T50"/>
    <mergeCell ref="U50:AC50"/>
    <mergeCell ref="AD50:AK50"/>
    <mergeCell ref="B51:E51"/>
    <mergeCell ref="F51:L51"/>
    <mergeCell ref="M51:T51"/>
    <mergeCell ref="U51:AC51"/>
    <mergeCell ref="AD51:AK51"/>
    <mergeCell ref="B52:E52"/>
    <mergeCell ref="F52:L52"/>
    <mergeCell ref="M52:T52"/>
    <mergeCell ref="U52:AC52"/>
    <mergeCell ref="AD52:AK52"/>
    <mergeCell ref="B53:E53"/>
    <mergeCell ref="F53:L53"/>
    <mergeCell ref="M53:T53"/>
    <mergeCell ref="U53:AC53"/>
    <mergeCell ref="AD53:AK53"/>
    <mergeCell ref="B54:E54"/>
    <mergeCell ref="F54:L54"/>
    <mergeCell ref="M54:T54"/>
    <mergeCell ref="U54:AC54"/>
    <mergeCell ref="AD54:AK54"/>
    <mergeCell ref="B55:E55"/>
    <mergeCell ref="F55:L55"/>
    <mergeCell ref="M55:T55"/>
    <mergeCell ref="U55:AC55"/>
    <mergeCell ref="AD55:AK55"/>
    <mergeCell ref="B56:E56"/>
    <mergeCell ref="F56:L56"/>
    <mergeCell ref="M56:T56"/>
    <mergeCell ref="U56:AC56"/>
    <mergeCell ref="AD56:AK56"/>
    <mergeCell ref="B57:E57"/>
    <mergeCell ref="F57:L57"/>
    <mergeCell ref="M57:T57"/>
    <mergeCell ref="U57:AC57"/>
    <mergeCell ref="AD57:AK57"/>
    <mergeCell ref="B58:E58"/>
    <mergeCell ref="F58:L58"/>
    <mergeCell ref="M58:T58"/>
    <mergeCell ref="U58:AC58"/>
    <mergeCell ref="AD58:AK58"/>
    <mergeCell ref="B59:E59"/>
    <mergeCell ref="F59:L59"/>
    <mergeCell ref="M59:T59"/>
    <mergeCell ref="U59:AC59"/>
    <mergeCell ref="AD59:AK59"/>
    <mergeCell ref="B60:E60"/>
    <mergeCell ref="F60:L60"/>
    <mergeCell ref="M60:T60"/>
    <mergeCell ref="U60:AC60"/>
    <mergeCell ref="AD60:AK60"/>
    <mergeCell ref="B61:E61"/>
    <mergeCell ref="F61:L61"/>
    <mergeCell ref="M61:T61"/>
    <mergeCell ref="U61:AC61"/>
    <mergeCell ref="AD61:AK61"/>
    <mergeCell ref="B62:E62"/>
    <mergeCell ref="F62:L62"/>
    <mergeCell ref="M62:T62"/>
    <mergeCell ref="U62:AC62"/>
    <mergeCell ref="AD62:AK62"/>
    <mergeCell ref="B63:E63"/>
    <mergeCell ref="M63:T63"/>
    <mergeCell ref="AD63:AK63"/>
    <mergeCell ref="G69:S69"/>
    <mergeCell ref="T69:V69"/>
    <mergeCell ref="AA69:AL69"/>
    <mergeCell ref="C64:M64"/>
    <mergeCell ref="C65:M65"/>
    <mergeCell ref="B68:F68"/>
    <mergeCell ref="G68:R68"/>
    <mergeCell ref="T68:Y68"/>
    <mergeCell ref="AA68:AL68"/>
  </mergeCells>
  <pageMargins left="0.39370078740157477" right="0.39370078740157477" top="0.39370078740157477" bottom="0.39370078740157477" header="0.39370078740157499" footer="0.39370078740157499"/>
  <pageSetup paperSize="9" fitToHeight="0" pageOrder="overThenDown" orientation="portrait" r:id="rId1"/>
  <headerFooter alignWithMargins="0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 fitToPage="1"/>
  </sheetPr>
  <dimension ref="B1:AM68"/>
  <sheetViews>
    <sheetView tabSelected="1" view="pageBreakPreview" topLeftCell="A4" zoomScaleNormal="100" zoomScaleSheetLayoutView="100" workbookViewId="0">
      <selection activeCell="X12" sqref="X12:AG12"/>
    </sheetView>
  </sheetViews>
  <sheetFormatPr defaultColWidth="10.28515625" defaultRowHeight="10.199999999999999" x14ac:dyDescent="0.2"/>
  <cols>
    <col min="1" max="1" width="1" customWidth="1"/>
    <col min="2" max="2" width="4.140625" style="1" customWidth="1"/>
    <col min="3" max="3" width="11.7109375" style="2" customWidth="1"/>
    <col min="4" max="4" width="4" style="2" customWidth="1"/>
    <col min="5" max="5" width="1.140625" style="2" customWidth="1"/>
    <col min="6" max="6" width="7.28515625" style="2" customWidth="1"/>
    <col min="7" max="7" width="4.42578125" customWidth="1"/>
    <col min="8" max="8" width="0.7109375" customWidth="1"/>
    <col min="9" max="9" width="6.28515625" customWidth="1"/>
    <col min="10" max="10" width="3" customWidth="1"/>
    <col min="11" max="11" width="2.28515625" customWidth="1"/>
    <col min="12" max="12" width="0.42578125" customWidth="1"/>
    <col min="13" max="13" width="3.42578125" customWidth="1"/>
    <col min="14" max="15" width="2.28515625" customWidth="1"/>
    <col min="16" max="16" width="5.85546875" customWidth="1"/>
    <col min="17" max="17" width="0.140625" customWidth="1"/>
    <col min="18" max="18" width="2.7109375" customWidth="1"/>
    <col min="19" max="19" width="3" customWidth="1"/>
    <col min="20" max="20" width="4.7109375" customWidth="1"/>
    <col min="21" max="21" width="7.7109375" customWidth="1"/>
    <col min="22" max="22" width="1.28515625" customWidth="1"/>
    <col min="23" max="23" width="0.42578125" customWidth="1"/>
    <col min="24" max="24" width="1.42578125" customWidth="1"/>
    <col min="25" max="25" width="4.7109375" customWidth="1"/>
    <col min="26" max="26" width="2.7109375" customWidth="1"/>
    <col min="27" max="27" width="1.28515625" customWidth="1"/>
    <col min="28" max="28" width="2" customWidth="1"/>
    <col min="29" max="29" width="3" customWidth="1"/>
    <col min="30" max="30" width="11.140625" style="25" customWidth="1"/>
    <col min="31" max="31" width="0.85546875" customWidth="1"/>
    <col min="32" max="32" width="2.7109375" style="31" customWidth="1"/>
    <col min="33" max="33" width="1.140625" customWidth="1"/>
    <col min="34" max="34" width="1.85546875" customWidth="1"/>
    <col min="35" max="35" width="2.140625" customWidth="1"/>
    <col min="36" max="36" width="2.7109375" customWidth="1"/>
    <col min="37" max="37" width="2.140625" customWidth="1"/>
    <col min="38" max="38" width="11" customWidth="1"/>
    <col min="39" max="39" width="0.140625" customWidth="1"/>
  </cols>
  <sheetData>
    <row r="1" spans="2:39" ht="12.75" customHeight="1" x14ac:dyDescent="0.2">
      <c r="B1" s="67" t="s">
        <v>0</v>
      </c>
      <c r="C1" s="67"/>
      <c r="D1" s="72" t="s">
        <v>100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2:39" s="3" customFormat="1" ht="24" customHeight="1" x14ac:dyDescent="0.2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2:39" ht="3.75" customHeight="1" x14ac:dyDescent="0.2">
      <c r="B3"/>
      <c r="C3"/>
      <c r="D3"/>
      <c r="E3"/>
      <c r="F3"/>
    </row>
    <row r="4" spans="2:39" ht="12" customHeight="1" x14ac:dyDescent="0.25">
      <c r="B4" s="42" t="s">
        <v>2</v>
      </c>
      <c r="C4" s="42"/>
      <c r="D4" s="74" t="s">
        <v>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2:39" ht="3.75" customHeight="1" x14ac:dyDescent="0.2">
      <c r="B5"/>
      <c r="C5"/>
      <c r="D5"/>
      <c r="E5"/>
      <c r="F5"/>
    </row>
    <row r="6" spans="2:39" ht="23.25" customHeight="1" x14ac:dyDescent="0.2">
      <c r="B6" s="42" t="s">
        <v>4</v>
      </c>
      <c r="C6" s="42"/>
      <c r="D6" s="75" t="s">
        <v>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7" spans="2:39" ht="3.75" customHeight="1" x14ac:dyDescent="0.2">
      <c r="B7"/>
      <c r="C7"/>
      <c r="D7"/>
      <c r="E7"/>
      <c r="F7"/>
    </row>
    <row r="8" spans="2:39" ht="12" customHeight="1" x14ac:dyDescent="0.2">
      <c r="B8" s="42" t="s">
        <v>6</v>
      </c>
      <c r="C8" s="42"/>
      <c r="D8" s="66" t="s">
        <v>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2:39" ht="3.75" customHeight="1" thickBot="1" x14ac:dyDescent="0.25">
      <c r="B9"/>
      <c r="C9"/>
      <c r="D9"/>
      <c r="E9"/>
      <c r="F9"/>
    </row>
    <row r="10" spans="2:39" s="4" customFormat="1" ht="32.25" customHeight="1" x14ac:dyDescent="0.2">
      <c r="B10" s="58" t="s">
        <v>8</v>
      </c>
      <c r="C10" s="58"/>
      <c r="D10" s="58"/>
      <c r="E10" s="59" t="s">
        <v>9</v>
      </c>
      <c r="F10" s="59"/>
      <c r="G10" s="59"/>
      <c r="H10" s="59"/>
      <c r="I10" s="59"/>
      <c r="J10" s="59" t="s">
        <v>10</v>
      </c>
      <c r="K10" s="59"/>
      <c r="L10" s="59"/>
      <c r="M10" s="59"/>
      <c r="N10" s="59"/>
      <c r="O10" s="59"/>
      <c r="P10" s="59"/>
      <c r="Q10" s="59" t="s">
        <v>11</v>
      </c>
      <c r="R10" s="59"/>
      <c r="S10" s="59"/>
      <c r="T10" s="59"/>
      <c r="U10" s="59"/>
      <c r="V10" s="59"/>
      <c r="W10" s="59"/>
      <c r="X10" s="61" t="s">
        <v>12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 t="s">
        <v>13</v>
      </c>
      <c r="AI10" s="61"/>
      <c r="AJ10" s="61"/>
      <c r="AK10" s="61"/>
      <c r="AL10" s="61"/>
    </row>
    <row r="11" spans="2:39" s="4" customFormat="1" ht="11.25" customHeight="1" thickBot="1" x14ac:dyDescent="0.25">
      <c r="B11" s="54" t="s">
        <v>14</v>
      </c>
      <c r="C11" s="54"/>
      <c r="D11" s="54"/>
      <c r="E11" s="55" t="s">
        <v>15</v>
      </c>
      <c r="F11" s="55"/>
      <c r="G11" s="55"/>
      <c r="H11" s="55"/>
      <c r="I11" s="55"/>
      <c r="J11" s="55" t="s">
        <v>16</v>
      </c>
      <c r="K11" s="55"/>
      <c r="L11" s="55"/>
      <c r="M11" s="55"/>
      <c r="N11" s="55"/>
      <c r="O11" s="55"/>
      <c r="P11" s="55"/>
      <c r="Q11" s="55" t="s">
        <v>17</v>
      </c>
      <c r="R11" s="55"/>
      <c r="S11" s="55"/>
      <c r="T11" s="55"/>
      <c r="U11" s="55"/>
      <c r="V11" s="55"/>
      <c r="W11" s="55"/>
      <c r="X11" s="56" t="s">
        <v>18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 t="s">
        <v>19</v>
      </c>
      <c r="AI11" s="56"/>
      <c r="AJ11" s="56"/>
      <c r="AK11" s="56"/>
      <c r="AL11" s="56"/>
    </row>
    <row r="12" spans="2:39" s="4" customFormat="1" ht="11.25" customHeight="1" thickBot="1" x14ac:dyDescent="0.25">
      <c r="B12" s="76">
        <v>1728000</v>
      </c>
      <c r="C12" s="76"/>
      <c r="D12" s="76"/>
      <c r="E12" s="77">
        <v>144000</v>
      </c>
      <c r="F12" s="77"/>
      <c r="G12" s="77"/>
      <c r="H12" s="77"/>
      <c r="I12" s="77"/>
      <c r="J12" s="78">
        <f>B12-E12</f>
        <v>1584000</v>
      </c>
      <c r="K12" s="78"/>
      <c r="L12" s="78"/>
      <c r="M12" s="78"/>
      <c r="N12" s="78"/>
      <c r="O12" s="78"/>
      <c r="P12" s="78"/>
      <c r="Q12" s="79" t="s">
        <v>20</v>
      </c>
      <c r="R12" s="79"/>
      <c r="S12" s="79"/>
      <c r="T12" s="79"/>
      <c r="U12" s="79"/>
      <c r="V12" s="79"/>
      <c r="W12" s="79"/>
      <c r="X12" s="80">
        <f>'Обязательство расчет'!C29</f>
        <v>1401377.5274878645</v>
      </c>
      <c r="Y12" s="80"/>
      <c r="Z12" s="80"/>
      <c r="AA12" s="80"/>
      <c r="AB12" s="80"/>
      <c r="AC12" s="80"/>
      <c r="AD12" s="80"/>
      <c r="AE12" s="80"/>
      <c r="AF12" s="80"/>
      <c r="AG12" s="80"/>
      <c r="AH12" s="81">
        <f>X12+E12</f>
        <v>1545377.5274878645</v>
      </c>
      <c r="AI12" s="81"/>
      <c r="AJ12" s="81"/>
      <c r="AK12" s="81"/>
      <c r="AL12" s="81"/>
    </row>
    <row r="13" spans="2:39" ht="21.75" customHeight="1" x14ac:dyDescent="0.2">
      <c r="B13" s="5" t="s">
        <v>21</v>
      </c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2:39" ht="11.25" customHeight="1" thickBot="1" x14ac:dyDescent="0.25">
      <c r="B14"/>
      <c r="C14"/>
      <c r="D14"/>
      <c r="E14"/>
      <c r="F14"/>
    </row>
    <row r="15" spans="2:39" s="4" customFormat="1" ht="21.75" customHeight="1" x14ac:dyDescent="0.2">
      <c r="B15" s="58" t="s">
        <v>23</v>
      </c>
      <c r="C15" s="58"/>
      <c r="D15" s="58"/>
      <c r="E15" s="58"/>
      <c r="F15" s="59" t="s">
        <v>24</v>
      </c>
      <c r="G15" s="59"/>
      <c r="H15" s="59"/>
      <c r="I15" s="59"/>
      <c r="J15" s="59"/>
      <c r="K15" s="59"/>
      <c r="L15" s="59"/>
      <c r="M15" s="59" t="s">
        <v>25</v>
      </c>
      <c r="N15" s="59"/>
      <c r="O15" s="59"/>
      <c r="P15" s="59"/>
      <c r="Q15" s="59"/>
      <c r="R15" s="59"/>
      <c r="S15" s="59"/>
      <c r="T15" s="59"/>
      <c r="U15" s="60" t="s">
        <v>26</v>
      </c>
      <c r="V15" s="60"/>
      <c r="W15" s="60"/>
      <c r="X15" s="60"/>
      <c r="Y15" s="60"/>
      <c r="Z15" s="60"/>
      <c r="AA15" s="60"/>
      <c r="AB15" s="60"/>
      <c r="AC15" s="60"/>
      <c r="AD15" s="26" t="s">
        <v>99</v>
      </c>
      <c r="AE15" s="61" t="s">
        <v>27</v>
      </c>
      <c r="AF15" s="61"/>
      <c r="AG15" s="61"/>
      <c r="AH15" s="61"/>
      <c r="AI15" s="61"/>
      <c r="AJ15" s="61"/>
      <c r="AK15" s="61"/>
      <c r="AL15" s="61"/>
    </row>
    <row r="16" spans="2:39" s="4" customFormat="1" ht="11.25" customHeight="1" thickBot="1" x14ac:dyDescent="0.25">
      <c r="B16" s="54" t="s">
        <v>14</v>
      </c>
      <c r="C16" s="54"/>
      <c r="D16" s="54"/>
      <c r="E16" s="54"/>
      <c r="F16" s="55" t="s">
        <v>15</v>
      </c>
      <c r="G16" s="55"/>
      <c r="H16" s="55"/>
      <c r="I16" s="55"/>
      <c r="J16" s="55"/>
      <c r="K16" s="55"/>
      <c r="L16" s="55"/>
      <c r="M16" s="55" t="s">
        <v>28</v>
      </c>
      <c r="N16" s="55"/>
      <c r="O16" s="55"/>
      <c r="P16" s="55"/>
      <c r="Q16" s="55"/>
      <c r="R16" s="55"/>
      <c r="S16" s="55"/>
      <c r="T16" s="55"/>
      <c r="U16" s="55" t="s">
        <v>17</v>
      </c>
      <c r="V16" s="55"/>
      <c r="W16" s="55"/>
      <c r="X16" s="55"/>
      <c r="Y16" s="55"/>
      <c r="Z16" s="55"/>
      <c r="AA16" s="55"/>
      <c r="AB16" s="55"/>
      <c r="AC16" s="55"/>
      <c r="AD16" s="27" t="s">
        <v>104</v>
      </c>
      <c r="AE16" s="56" t="s">
        <v>18</v>
      </c>
      <c r="AF16" s="56"/>
      <c r="AG16" s="56"/>
      <c r="AH16" s="56"/>
      <c r="AI16" s="56"/>
      <c r="AJ16" s="56"/>
      <c r="AK16" s="56"/>
      <c r="AL16" s="56"/>
    </row>
    <row r="17" spans="2:38" s="4" customFormat="1" ht="11.25" customHeight="1" x14ac:dyDescent="0.2">
      <c r="B17" s="82" t="s">
        <v>29</v>
      </c>
      <c r="C17" s="82"/>
      <c r="D17" s="82"/>
      <c r="E17" s="82"/>
      <c r="F17" s="83">
        <f>X12</f>
        <v>1401377.5274878645</v>
      </c>
      <c r="G17" s="83"/>
      <c r="H17" s="83"/>
      <c r="I17" s="83"/>
      <c r="J17" s="83"/>
      <c r="K17" s="83"/>
      <c r="L17" s="83"/>
      <c r="M17" s="84">
        <v>0</v>
      </c>
      <c r="N17" s="84"/>
      <c r="O17" s="84"/>
      <c r="P17" s="84"/>
      <c r="Q17" s="84"/>
      <c r="R17" s="84"/>
      <c r="S17" s="84"/>
      <c r="T17" s="84"/>
      <c r="U17" s="85">
        <v>0</v>
      </c>
      <c r="V17" s="85"/>
      <c r="W17" s="85"/>
      <c r="X17" s="85"/>
      <c r="Y17" s="85"/>
      <c r="Z17" s="85"/>
      <c r="AA17" s="85"/>
      <c r="AB17" s="85"/>
      <c r="AC17" s="85"/>
      <c r="AD17" s="28">
        <f>U17/365</f>
        <v>0</v>
      </c>
      <c r="AE17" s="86">
        <f>(((1+(Q$12/100))^AD17)-1)*F17</f>
        <v>0</v>
      </c>
      <c r="AF17" s="86"/>
      <c r="AG17" s="86"/>
      <c r="AH17" s="86"/>
      <c r="AI17" s="86"/>
      <c r="AJ17" s="86"/>
      <c r="AK17" s="86"/>
      <c r="AL17" s="86"/>
    </row>
    <row r="18" spans="2:38" s="4" customFormat="1" ht="11.25" customHeight="1" x14ac:dyDescent="0.2">
      <c r="B18" s="82" t="s">
        <v>31</v>
      </c>
      <c r="C18" s="82"/>
      <c r="D18" s="82"/>
      <c r="E18" s="82"/>
      <c r="F18" s="83">
        <f t="shared" ref="F18:F62" si="0">F17-M17+AE17</f>
        <v>1401377.5274878645</v>
      </c>
      <c r="G18" s="83"/>
      <c r="H18" s="83"/>
      <c r="I18" s="83"/>
      <c r="J18" s="83"/>
      <c r="K18" s="83"/>
      <c r="L18" s="83"/>
      <c r="M18" s="84">
        <v>0</v>
      </c>
      <c r="N18" s="84"/>
      <c r="O18" s="84"/>
      <c r="P18" s="84"/>
      <c r="Q18" s="84"/>
      <c r="R18" s="84"/>
      <c r="S18" s="84"/>
      <c r="T18" s="84"/>
      <c r="U18" s="87">
        <f>B18-B17</f>
        <v>30</v>
      </c>
      <c r="V18" s="87"/>
      <c r="W18" s="87"/>
      <c r="X18" s="87"/>
      <c r="Y18" s="87"/>
      <c r="Z18" s="87"/>
      <c r="AA18" s="87"/>
      <c r="AB18" s="87"/>
      <c r="AC18" s="87"/>
      <c r="AD18" s="28">
        <f t="shared" ref="AD18:AD62" si="1">U18/365</f>
        <v>8.2191780821917804E-2</v>
      </c>
      <c r="AE18" s="86">
        <f t="shared" ref="AE18:AE62" si="2">(((1+(Q$12/100))^AD18)-1)*F18</f>
        <v>13114.375613676391</v>
      </c>
      <c r="AF18" s="86"/>
      <c r="AG18" s="86"/>
      <c r="AH18" s="86"/>
      <c r="AI18" s="86"/>
      <c r="AJ18" s="86"/>
      <c r="AK18" s="86"/>
      <c r="AL18" s="86"/>
    </row>
    <row r="19" spans="2:38" s="4" customFormat="1" ht="11.25" customHeight="1" x14ac:dyDescent="0.2">
      <c r="B19" s="82" t="s">
        <v>33</v>
      </c>
      <c r="C19" s="82"/>
      <c r="D19" s="82"/>
      <c r="E19" s="82"/>
      <c r="F19" s="83">
        <f t="shared" si="0"/>
        <v>1414491.9031015409</v>
      </c>
      <c r="G19" s="83"/>
      <c r="H19" s="83"/>
      <c r="I19" s="83"/>
      <c r="J19" s="83"/>
      <c r="K19" s="83"/>
      <c r="L19" s="83"/>
      <c r="M19" s="84">
        <v>0</v>
      </c>
      <c r="N19" s="84"/>
      <c r="O19" s="84"/>
      <c r="P19" s="84"/>
      <c r="Q19" s="84"/>
      <c r="R19" s="84"/>
      <c r="S19" s="84"/>
      <c r="T19" s="84"/>
      <c r="U19" s="87">
        <f t="shared" ref="U19:U62" si="3">B19-B18</f>
        <v>31</v>
      </c>
      <c r="V19" s="87"/>
      <c r="W19" s="87"/>
      <c r="X19" s="87"/>
      <c r="Y19" s="87"/>
      <c r="Z19" s="87"/>
      <c r="AA19" s="87"/>
      <c r="AB19" s="87"/>
      <c r="AC19" s="87"/>
      <c r="AD19" s="28">
        <f t="shared" si="1"/>
        <v>8.4931506849315067E-2</v>
      </c>
      <c r="AE19" s="86">
        <f t="shared" si="2"/>
        <v>13680.466366172805</v>
      </c>
      <c r="AF19" s="86"/>
      <c r="AG19" s="86"/>
      <c r="AH19" s="86"/>
      <c r="AI19" s="86"/>
      <c r="AJ19" s="86"/>
      <c r="AK19" s="86"/>
      <c r="AL19" s="86"/>
    </row>
    <row r="20" spans="2:38" s="4" customFormat="1" ht="11.25" customHeight="1" x14ac:dyDescent="0.2">
      <c r="B20" s="82" t="s">
        <v>35</v>
      </c>
      <c r="C20" s="82"/>
      <c r="D20" s="82"/>
      <c r="E20" s="82"/>
      <c r="F20" s="83">
        <f t="shared" si="0"/>
        <v>1428172.3694677136</v>
      </c>
      <c r="G20" s="83"/>
      <c r="H20" s="83"/>
      <c r="I20" s="83"/>
      <c r="J20" s="83"/>
      <c r="K20" s="83"/>
      <c r="L20" s="83"/>
      <c r="M20" s="88">
        <v>72000</v>
      </c>
      <c r="N20" s="88"/>
      <c r="O20" s="88"/>
      <c r="P20" s="88"/>
      <c r="Q20" s="88"/>
      <c r="R20" s="88"/>
      <c r="S20" s="88"/>
      <c r="T20" s="88"/>
      <c r="U20" s="87">
        <f t="shared" si="3"/>
        <v>19</v>
      </c>
      <c r="V20" s="87"/>
      <c r="W20" s="87"/>
      <c r="X20" s="87"/>
      <c r="Y20" s="87"/>
      <c r="Z20" s="87"/>
      <c r="AA20" s="87"/>
      <c r="AB20" s="87"/>
      <c r="AC20" s="87"/>
      <c r="AD20" s="28">
        <f t="shared" si="1"/>
        <v>5.2054794520547946E-2</v>
      </c>
      <c r="AE20" s="86">
        <f t="shared" si="2"/>
        <v>8450.1196921255978</v>
      </c>
      <c r="AF20" s="86"/>
      <c r="AG20" s="86"/>
      <c r="AH20" s="86"/>
      <c r="AI20" s="86"/>
      <c r="AJ20" s="86"/>
      <c r="AK20" s="86"/>
      <c r="AL20" s="86"/>
    </row>
    <row r="21" spans="2:38" s="4" customFormat="1" ht="11.25" customHeight="1" x14ac:dyDescent="0.2">
      <c r="B21" s="82" t="s">
        <v>37</v>
      </c>
      <c r="C21" s="82"/>
      <c r="D21" s="82"/>
      <c r="E21" s="82"/>
      <c r="F21" s="83">
        <f t="shared" si="0"/>
        <v>1364622.4891598392</v>
      </c>
      <c r="G21" s="83"/>
      <c r="H21" s="83"/>
      <c r="I21" s="83"/>
      <c r="J21" s="83"/>
      <c r="K21" s="83"/>
      <c r="L21" s="83"/>
      <c r="M21" s="84">
        <v>0</v>
      </c>
      <c r="N21" s="84"/>
      <c r="O21" s="84"/>
      <c r="P21" s="84"/>
      <c r="Q21" s="84"/>
      <c r="R21" s="84"/>
      <c r="S21" s="84"/>
      <c r="T21" s="84"/>
      <c r="U21" s="87">
        <f t="shared" si="3"/>
        <v>12</v>
      </c>
      <c r="V21" s="87"/>
      <c r="W21" s="87"/>
      <c r="X21" s="87"/>
      <c r="Y21" s="87"/>
      <c r="Z21" s="87"/>
      <c r="AA21" s="87"/>
      <c r="AB21" s="87"/>
      <c r="AC21" s="87"/>
      <c r="AD21" s="28">
        <f t="shared" si="1"/>
        <v>3.287671232876712E-2</v>
      </c>
      <c r="AE21" s="86">
        <f t="shared" si="2"/>
        <v>5093.8959669895321</v>
      </c>
      <c r="AF21" s="86"/>
      <c r="AG21" s="86"/>
      <c r="AH21" s="86"/>
      <c r="AI21" s="86"/>
      <c r="AJ21" s="86"/>
      <c r="AK21" s="86"/>
      <c r="AL21" s="86"/>
    </row>
    <row r="22" spans="2:38" s="4" customFormat="1" ht="11.25" customHeight="1" x14ac:dyDescent="0.2">
      <c r="B22" s="82" t="s">
        <v>39</v>
      </c>
      <c r="C22" s="82"/>
      <c r="D22" s="82"/>
      <c r="E22" s="82"/>
      <c r="F22" s="83">
        <f t="shared" si="0"/>
        <v>1369716.3851268287</v>
      </c>
      <c r="G22" s="83"/>
      <c r="H22" s="83"/>
      <c r="I22" s="83"/>
      <c r="J22" s="83"/>
      <c r="K22" s="83"/>
      <c r="L22" s="83"/>
      <c r="M22" s="88">
        <v>72000</v>
      </c>
      <c r="N22" s="88"/>
      <c r="O22" s="88"/>
      <c r="P22" s="88"/>
      <c r="Q22" s="88"/>
      <c r="R22" s="88"/>
      <c r="S22" s="88"/>
      <c r="T22" s="88"/>
      <c r="U22" s="87">
        <f t="shared" si="3"/>
        <v>20</v>
      </c>
      <c r="V22" s="87"/>
      <c r="W22" s="87"/>
      <c r="X22" s="87"/>
      <c r="Y22" s="87"/>
      <c r="Z22" s="87"/>
      <c r="AA22" s="87"/>
      <c r="AB22" s="87"/>
      <c r="AC22" s="87"/>
      <c r="AD22" s="28">
        <f t="shared" si="1"/>
        <v>5.4794520547945202E-2</v>
      </c>
      <c r="AE22" s="86">
        <f t="shared" si="2"/>
        <v>8532.11635966629</v>
      </c>
      <c r="AF22" s="86"/>
      <c r="AG22" s="86"/>
      <c r="AH22" s="86"/>
      <c r="AI22" s="86"/>
      <c r="AJ22" s="86"/>
      <c r="AK22" s="86"/>
      <c r="AL22" s="86"/>
    </row>
    <row r="23" spans="2:38" s="4" customFormat="1" ht="11.25" customHeight="1" x14ac:dyDescent="0.2">
      <c r="B23" s="82" t="s">
        <v>41</v>
      </c>
      <c r="C23" s="82"/>
      <c r="D23" s="82"/>
      <c r="E23" s="82"/>
      <c r="F23" s="83">
        <f t="shared" si="0"/>
        <v>1306248.5014864949</v>
      </c>
      <c r="G23" s="83"/>
      <c r="H23" s="83"/>
      <c r="I23" s="83"/>
      <c r="J23" s="83"/>
      <c r="K23" s="83"/>
      <c r="L23" s="83"/>
      <c r="M23" s="84">
        <v>0</v>
      </c>
      <c r="N23" s="84"/>
      <c r="O23" s="84"/>
      <c r="P23" s="84"/>
      <c r="Q23" s="84"/>
      <c r="R23" s="84"/>
      <c r="S23" s="84"/>
      <c r="T23" s="84"/>
      <c r="U23" s="87">
        <f t="shared" si="3"/>
        <v>10</v>
      </c>
      <c r="V23" s="87"/>
      <c r="W23" s="87"/>
      <c r="X23" s="87"/>
      <c r="Y23" s="87"/>
      <c r="Z23" s="87"/>
      <c r="AA23" s="87"/>
      <c r="AB23" s="87"/>
      <c r="AC23" s="87"/>
      <c r="AD23" s="28">
        <f t="shared" si="1"/>
        <v>2.7397260273972601E-2</v>
      </c>
      <c r="AE23" s="86">
        <f t="shared" si="2"/>
        <v>4062.0679632172282</v>
      </c>
      <c r="AF23" s="86"/>
      <c r="AG23" s="86"/>
      <c r="AH23" s="86"/>
      <c r="AI23" s="86"/>
      <c r="AJ23" s="86"/>
      <c r="AK23" s="86"/>
      <c r="AL23" s="86"/>
    </row>
    <row r="24" spans="2:38" s="4" customFormat="1" ht="11.25" customHeight="1" x14ac:dyDescent="0.2">
      <c r="B24" s="82" t="s">
        <v>43</v>
      </c>
      <c r="C24" s="82"/>
      <c r="D24" s="82"/>
      <c r="E24" s="82"/>
      <c r="F24" s="83">
        <f t="shared" si="0"/>
        <v>1310310.5694497121</v>
      </c>
      <c r="G24" s="83"/>
      <c r="H24" s="83"/>
      <c r="I24" s="83"/>
      <c r="J24" s="83"/>
      <c r="K24" s="83"/>
      <c r="L24" s="83"/>
      <c r="M24" s="88">
        <v>72000</v>
      </c>
      <c r="N24" s="88"/>
      <c r="O24" s="88"/>
      <c r="P24" s="88"/>
      <c r="Q24" s="88"/>
      <c r="R24" s="88"/>
      <c r="S24" s="88"/>
      <c r="T24" s="88"/>
      <c r="U24" s="87">
        <f t="shared" si="3"/>
        <v>20</v>
      </c>
      <c r="V24" s="87"/>
      <c r="W24" s="87"/>
      <c r="X24" s="87"/>
      <c r="Y24" s="87"/>
      <c r="Z24" s="87"/>
      <c r="AA24" s="87"/>
      <c r="AB24" s="87"/>
      <c r="AC24" s="87"/>
      <c r="AD24" s="28">
        <f t="shared" si="1"/>
        <v>5.4794520547945202E-2</v>
      </c>
      <c r="AE24" s="86">
        <f t="shared" si="2"/>
        <v>8162.0708982103297</v>
      </c>
      <c r="AF24" s="86"/>
      <c r="AG24" s="86"/>
      <c r="AH24" s="86"/>
      <c r="AI24" s="86"/>
      <c r="AJ24" s="86"/>
      <c r="AK24" s="86"/>
      <c r="AL24" s="86"/>
    </row>
    <row r="25" spans="2:38" s="4" customFormat="1" ht="11.25" customHeight="1" x14ac:dyDescent="0.2">
      <c r="B25" s="82" t="s">
        <v>44</v>
      </c>
      <c r="C25" s="82"/>
      <c r="D25" s="82"/>
      <c r="E25" s="82"/>
      <c r="F25" s="83">
        <f t="shared" si="0"/>
        <v>1246472.6403479225</v>
      </c>
      <c r="G25" s="83"/>
      <c r="H25" s="83"/>
      <c r="I25" s="83"/>
      <c r="J25" s="83"/>
      <c r="K25" s="83"/>
      <c r="L25" s="83"/>
      <c r="M25" s="84">
        <v>0</v>
      </c>
      <c r="N25" s="84"/>
      <c r="O25" s="84"/>
      <c r="P25" s="84"/>
      <c r="Q25" s="84"/>
      <c r="R25" s="84"/>
      <c r="S25" s="84"/>
      <c r="T25" s="84"/>
      <c r="U25" s="87">
        <f t="shared" si="3"/>
        <v>11</v>
      </c>
      <c r="V25" s="87"/>
      <c r="W25" s="87"/>
      <c r="X25" s="87"/>
      <c r="Y25" s="87"/>
      <c r="Z25" s="87"/>
      <c r="AA25" s="87"/>
      <c r="AB25" s="87"/>
      <c r="AC25" s="87"/>
      <c r="AD25" s="28">
        <f t="shared" si="1"/>
        <v>3.0136986301369864E-2</v>
      </c>
      <c r="AE25" s="86">
        <f t="shared" si="2"/>
        <v>4264.462249354624</v>
      </c>
      <c r="AF25" s="86"/>
      <c r="AG25" s="86"/>
      <c r="AH25" s="86"/>
      <c r="AI25" s="86"/>
      <c r="AJ25" s="86"/>
      <c r="AK25" s="86"/>
      <c r="AL25" s="86"/>
    </row>
    <row r="26" spans="2:38" s="4" customFormat="1" ht="11.25" customHeight="1" x14ac:dyDescent="0.2">
      <c r="B26" s="82" t="s">
        <v>46</v>
      </c>
      <c r="C26" s="82"/>
      <c r="D26" s="82"/>
      <c r="E26" s="82"/>
      <c r="F26" s="83">
        <f t="shared" si="0"/>
        <v>1250737.1025972771</v>
      </c>
      <c r="G26" s="83"/>
      <c r="H26" s="83"/>
      <c r="I26" s="83"/>
      <c r="J26" s="83"/>
      <c r="K26" s="83"/>
      <c r="L26" s="83"/>
      <c r="M26" s="88">
        <v>72000</v>
      </c>
      <c r="N26" s="88"/>
      <c r="O26" s="88"/>
      <c r="P26" s="88"/>
      <c r="Q26" s="88"/>
      <c r="R26" s="88"/>
      <c r="S26" s="88"/>
      <c r="T26" s="88"/>
      <c r="U26" s="87">
        <f t="shared" si="3"/>
        <v>18</v>
      </c>
      <c r="V26" s="87"/>
      <c r="W26" s="87"/>
      <c r="X26" s="87"/>
      <c r="Y26" s="87"/>
      <c r="Z26" s="87"/>
      <c r="AA26" s="87"/>
      <c r="AB26" s="87"/>
      <c r="AC26" s="87"/>
      <c r="AD26" s="28">
        <f t="shared" si="1"/>
        <v>4.9315068493150684E-2</v>
      </c>
      <c r="AE26" s="86">
        <f t="shared" si="2"/>
        <v>7009.7040886195118</v>
      </c>
      <c r="AF26" s="86"/>
      <c r="AG26" s="86"/>
      <c r="AH26" s="86"/>
      <c r="AI26" s="86"/>
      <c r="AJ26" s="86"/>
      <c r="AK26" s="86"/>
      <c r="AL26" s="86"/>
    </row>
    <row r="27" spans="2:38" s="4" customFormat="1" ht="11.25" customHeight="1" x14ac:dyDescent="0.2">
      <c r="B27" s="82" t="s">
        <v>48</v>
      </c>
      <c r="C27" s="82"/>
      <c r="D27" s="82"/>
      <c r="E27" s="82"/>
      <c r="F27" s="83">
        <f t="shared" si="0"/>
        <v>1185746.8066858966</v>
      </c>
      <c r="G27" s="83"/>
      <c r="H27" s="83"/>
      <c r="I27" s="83"/>
      <c r="J27" s="83"/>
      <c r="K27" s="83"/>
      <c r="L27" s="83"/>
      <c r="M27" s="84">
        <v>0</v>
      </c>
      <c r="N27" s="84"/>
      <c r="O27" s="84"/>
      <c r="P27" s="84"/>
      <c r="Q27" s="84"/>
      <c r="R27" s="84"/>
      <c r="S27" s="84"/>
      <c r="T27" s="84"/>
      <c r="U27" s="87">
        <f t="shared" si="3"/>
        <v>12</v>
      </c>
      <c r="V27" s="87"/>
      <c r="W27" s="87"/>
      <c r="X27" s="87"/>
      <c r="Y27" s="87"/>
      <c r="Z27" s="87"/>
      <c r="AA27" s="87"/>
      <c r="AB27" s="87"/>
      <c r="AC27" s="87"/>
      <c r="AD27" s="28">
        <f t="shared" si="1"/>
        <v>3.287671232876712E-2</v>
      </c>
      <c r="AE27" s="86">
        <f t="shared" si="2"/>
        <v>4426.1844755077364</v>
      </c>
      <c r="AF27" s="86"/>
      <c r="AG27" s="86"/>
      <c r="AH27" s="86"/>
      <c r="AI27" s="86"/>
      <c r="AJ27" s="86"/>
      <c r="AK27" s="86"/>
      <c r="AL27" s="86"/>
    </row>
    <row r="28" spans="2:38" s="4" customFormat="1" ht="11.25" customHeight="1" x14ac:dyDescent="0.2">
      <c r="B28" s="82" t="s">
        <v>49</v>
      </c>
      <c r="C28" s="82"/>
      <c r="D28" s="82"/>
      <c r="E28" s="82"/>
      <c r="F28" s="83">
        <f t="shared" si="0"/>
        <v>1190172.9911614044</v>
      </c>
      <c r="G28" s="83"/>
      <c r="H28" s="83"/>
      <c r="I28" s="83"/>
      <c r="J28" s="83"/>
      <c r="K28" s="83"/>
      <c r="L28" s="83"/>
      <c r="M28" s="88">
        <v>72000</v>
      </c>
      <c r="N28" s="88"/>
      <c r="O28" s="88"/>
      <c r="P28" s="88"/>
      <c r="Q28" s="88"/>
      <c r="R28" s="88"/>
      <c r="S28" s="88"/>
      <c r="T28" s="88"/>
      <c r="U28" s="87">
        <f t="shared" si="3"/>
        <v>20</v>
      </c>
      <c r="V28" s="87"/>
      <c r="W28" s="87"/>
      <c r="X28" s="87"/>
      <c r="Y28" s="87"/>
      <c r="Z28" s="87"/>
      <c r="AA28" s="87"/>
      <c r="AB28" s="87"/>
      <c r="AC28" s="87"/>
      <c r="AD28" s="28">
        <f t="shared" si="1"/>
        <v>5.4794520547945202E-2</v>
      </c>
      <c r="AE28" s="86">
        <f t="shared" si="2"/>
        <v>7413.7205037383774</v>
      </c>
      <c r="AF28" s="86"/>
      <c r="AG28" s="86"/>
      <c r="AH28" s="86"/>
      <c r="AI28" s="86"/>
      <c r="AJ28" s="86"/>
      <c r="AK28" s="86"/>
      <c r="AL28" s="86"/>
    </row>
    <row r="29" spans="2:38" s="4" customFormat="1" ht="11.25" customHeight="1" x14ac:dyDescent="0.2">
      <c r="B29" s="82" t="s">
        <v>50</v>
      </c>
      <c r="C29" s="82"/>
      <c r="D29" s="82"/>
      <c r="E29" s="82"/>
      <c r="F29" s="83">
        <f t="shared" si="0"/>
        <v>1125586.7116651428</v>
      </c>
      <c r="G29" s="83"/>
      <c r="H29" s="83"/>
      <c r="I29" s="83"/>
      <c r="J29" s="83"/>
      <c r="K29" s="83"/>
      <c r="L29" s="83"/>
      <c r="M29" s="84">
        <v>0</v>
      </c>
      <c r="N29" s="84"/>
      <c r="O29" s="84"/>
      <c r="P29" s="84"/>
      <c r="Q29" s="84"/>
      <c r="R29" s="84"/>
      <c r="S29" s="84"/>
      <c r="T29" s="84"/>
      <c r="U29" s="87">
        <f t="shared" si="3"/>
        <v>11</v>
      </c>
      <c r="V29" s="87"/>
      <c r="W29" s="87"/>
      <c r="X29" s="87"/>
      <c r="Y29" s="87"/>
      <c r="Z29" s="87"/>
      <c r="AA29" s="87"/>
      <c r="AB29" s="87"/>
      <c r="AC29" s="87"/>
      <c r="AD29" s="28">
        <f t="shared" si="1"/>
        <v>3.0136986301369864E-2</v>
      </c>
      <c r="AE29" s="86">
        <f t="shared" si="2"/>
        <v>3850.8843956104806</v>
      </c>
      <c r="AF29" s="86"/>
      <c r="AG29" s="86"/>
      <c r="AH29" s="86"/>
      <c r="AI29" s="86"/>
      <c r="AJ29" s="86"/>
      <c r="AK29" s="86"/>
      <c r="AL29" s="86"/>
    </row>
    <row r="30" spans="2:38" s="4" customFormat="1" ht="11.25" customHeight="1" x14ac:dyDescent="0.2">
      <c r="B30" s="82" t="s">
        <v>51</v>
      </c>
      <c r="C30" s="82"/>
      <c r="D30" s="82"/>
      <c r="E30" s="82"/>
      <c r="F30" s="83">
        <f t="shared" si="0"/>
        <v>1129437.5960607533</v>
      </c>
      <c r="G30" s="83"/>
      <c r="H30" s="83"/>
      <c r="I30" s="83"/>
      <c r="J30" s="83"/>
      <c r="K30" s="83"/>
      <c r="L30" s="83"/>
      <c r="M30" s="88">
        <v>72000</v>
      </c>
      <c r="N30" s="88"/>
      <c r="O30" s="88"/>
      <c r="P30" s="88"/>
      <c r="Q30" s="88"/>
      <c r="R30" s="88"/>
      <c r="S30" s="88"/>
      <c r="T30" s="88"/>
      <c r="U30" s="87">
        <f t="shared" si="3"/>
        <v>20</v>
      </c>
      <c r="V30" s="87"/>
      <c r="W30" s="87"/>
      <c r="X30" s="87"/>
      <c r="Y30" s="87"/>
      <c r="Z30" s="87"/>
      <c r="AA30" s="87"/>
      <c r="AB30" s="87"/>
      <c r="AC30" s="87"/>
      <c r="AD30" s="28">
        <f t="shared" si="1"/>
        <v>5.4794520547945202E-2</v>
      </c>
      <c r="AE30" s="86">
        <f t="shared" si="2"/>
        <v>7035.3929435397904</v>
      </c>
      <c r="AF30" s="86"/>
      <c r="AG30" s="86"/>
      <c r="AH30" s="86"/>
      <c r="AI30" s="86"/>
      <c r="AJ30" s="86"/>
      <c r="AK30" s="86"/>
      <c r="AL30" s="86"/>
    </row>
    <row r="31" spans="2:38" s="4" customFormat="1" ht="11.25" customHeight="1" x14ac:dyDescent="0.2">
      <c r="B31" s="82" t="s">
        <v>52</v>
      </c>
      <c r="C31" s="82"/>
      <c r="D31" s="82"/>
      <c r="E31" s="82"/>
      <c r="F31" s="83">
        <f t="shared" si="0"/>
        <v>1064472.9890042932</v>
      </c>
      <c r="G31" s="83"/>
      <c r="H31" s="83"/>
      <c r="I31" s="83"/>
      <c r="J31" s="83"/>
      <c r="K31" s="83"/>
      <c r="L31" s="83"/>
      <c r="M31" s="84">
        <v>0</v>
      </c>
      <c r="N31" s="84"/>
      <c r="O31" s="84"/>
      <c r="P31" s="84"/>
      <c r="Q31" s="84"/>
      <c r="R31" s="84"/>
      <c r="S31" s="84"/>
      <c r="T31" s="84"/>
      <c r="U31" s="87">
        <f t="shared" si="3"/>
        <v>11</v>
      </c>
      <c r="V31" s="87"/>
      <c r="W31" s="87"/>
      <c r="X31" s="87"/>
      <c r="Y31" s="87"/>
      <c r="Z31" s="87"/>
      <c r="AA31" s="87"/>
      <c r="AB31" s="87"/>
      <c r="AC31" s="87"/>
      <c r="AD31" s="28">
        <f t="shared" si="1"/>
        <v>3.0136986301369864E-2</v>
      </c>
      <c r="AE31" s="86">
        <f t="shared" si="2"/>
        <v>3641.8006542040298</v>
      </c>
      <c r="AF31" s="86"/>
      <c r="AG31" s="86"/>
      <c r="AH31" s="86"/>
      <c r="AI31" s="86"/>
      <c r="AJ31" s="86"/>
      <c r="AK31" s="86"/>
      <c r="AL31" s="86"/>
    </row>
    <row r="32" spans="2:38" s="4" customFormat="1" ht="11.25" customHeight="1" x14ac:dyDescent="0.2">
      <c r="B32" s="82" t="s">
        <v>53</v>
      </c>
      <c r="C32" s="82"/>
      <c r="D32" s="82"/>
      <c r="E32" s="82"/>
      <c r="F32" s="83">
        <f t="shared" si="0"/>
        <v>1068114.7896584973</v>
      </c>
      <c r="G32" s="83"/>
      <c r="H32" s="83"/>
      <c r="I32" s="83"/>
      <c r="J32" s="83"/>
      <c r="K32" s="83"/>
      <c r="L32" s="83"/>
      <c r="M32" s="88">
        <v>72000</v>
      </c>
      <c r="N32" s="88"/>
      <c r="O32" s="88"/>
      <c r="P32" s="88"/>
      <c r="Q32" s="88"/>
      <c r="R32" s="88"/>
      <c r="S32" s="88"/>
      <c r="T32" s="88"/>
      <c r="U32" s="87">
        <f t="shared" si="3"/>
        <v>20</v>
      </c>
      <c r="V32" s="87"/>
      <c r="W32" s="87"/>
      <c r="X32" s="87"/>
      <c r="Y32" s="87"/>
      <c r="Z32" s="87"/>
      <c r="AA32" s="87"/>
      <c r="AB32" s="87"/>
      <c r="AC32" s="87"/>
      <c r="AD32" s="28">
        <f t="shared" si="1"/>
        <v>5.4794520547945202E-2</v>
      </c>
      <c r="AE32" s="86">
        <f t="shared" si="2"/>
        <v>6653.4063327299255</v>
      </c>
      <c r="AF32" s="86"/>
      <c r="AG32" s="86"/>
      <c r="AH32" s="86"/>
      <c r="AI32" s="86"/>
      <c r="AJ32" s="86"/>
      <c r="AK32" s="86"/>
      <c r="AL32" s="86"/>
    </row>
    <row r="33" spans="2:38" s="4" customFormat="1" ht="11.25" customHeight="1" x14ac:dyDescent="0.2">
      <c r="B33" s="82" t="s">
        <v>54</v>
      </c>
      <c r="C33" s="82"/>
      <c r="D33" s="82"/>
      <c r="E33" s="82"/>
      <c r="F33" s="83">
        <f t="shared" si="0"/>
        <v>1002768.1959912273</v>
      </c>
      <c r="G33" s="83"/>
      <c r="H33" s="83"/>
      <c r="I33" s="83"/>
      <c r="J33" s="83"/>
      <c r="K33" s="83"/>
      <c r="L33" s="83"/>
      <c r="M33" s="84">
        <v>0</v>
      </c>
      <c r="N33" s="84"/>
      <c r="O33" s="84"/>
      <c r="P33" s="84"/>
      <c r="Q33" s="84"/>
      <c r="R33" s="84"/>
      <c r="S33" s="84"/>
      <c r="T33" s="84"/>
      <c r="U33" s="87">
        <f t="shared" si="3"/>
        <v>8</v>
      </c>
      <c r="V33" s="87"/>
      <c r="W33" s="87"/>
      <c r="X33" s="87"/>
      <c r="Y33" s="87"/>
      <c r="Z33" s="87"/>
      <c r="AA33" s="87"/>
      <c r="AB33" s="87"/>
      <c r="AC33" s="87"/>
      <c r="AD33" s="28">
        <f t="shared" si="1"/>
        <v>2.1917808219178082E-2</v>
      </c>
      <c r="AE33" s="86">
        <f t="shared" si="2"/>
        <v>2493.8883805556188</v>
      </c>
      <c r="AF33" s="86"/>
      <c r="AG33" s="86"/>
      <c r="AH33" s="86"/>
      <c r="AI33" s="86"/>
      <c r="AJ33" s="86"/>
      <c r="AK33" s="86"/>
      <c r="AL33" s="86"/>
    </row>
    <row r="34" spans="2:38" s="4" customFormat="1" ht="11.25" customHeight="1" x14ac:dyDescent="0.2">
      <c r="B34" s="82" t="s">
        <v>56</v>
      </c>
      <c r="C34" s="82"/>
      <c r="D34" s="82"/>
      <c r="E34" s="82"/>
      <c r="F34" s="83">
        <f t="shared" si="0"/>
        <v>1005262.084371783</v>
      </c>
      <c r="G34" s="83"/>
      <c r="H34" s="83"/>
      <c r="I34" s="83"/>
      <c r="J34" s="83"/>
      <c r="K34" s="83"/>
      <c r="L34" s="83"/>
      <c r="M34" s="88">
        <v>72000</v>
      </c>
      <c r="N34" s="88"/>
      <c r="O34" s="88"/>
      <c r="P34" s="88"/>
      <c r="Q34" s="88"/>
      <c r="R34" s="88"/>
      <c r="S34" s="88"/>
      <c r="T34" s="88"/>
      <c r="U34" s="87">
        <f t="shared" si="3"/>
        <v>20</v>
      </c>
      <c r="V34" s="87"/>
      <c r="W34" s="87"/>
      <c r="X34" s="87"/>
      <c r="Y34" s="87"/>
      <c r="Z34" s="87"/>
      <c r="AA34" s="87"/>
      <c r="AB34" s="87"/>
      <c r="AC34" s="87"/>
      <c r="AD34" s="28">
        <f t="shared" si="1"/>
        <v>5.4794520547945202E-2</v>
      </c>
      <c r="AE34" s="86">
        <f t="shared" si="2"/>
        <v>6261.8898108797439</v>
      </c>
      <c r="AF34" s="86"/>
      <c r="AG34" s="86"/>
      <c r="AH34" s="86"/>
      <c r="AI34" s="86"/>
      <c r="AJ34" s="86"/>
      <c r="AK34" s="86"/>
      <c r="AL34" s="86"/>
    </row>
    <row r="35" spans="2:38" s="4" customFormat="1" ht="11.25" customHeight="1" x14ac:dyDescent="0.2">
      <c r="B35" s="82" t="s">
        <v>57</v>
      </c>
      <c r="C35" s="82"/>
      <c r="D35" s="82"/>
      <c r="E35" s="82"/>
      <c r="F35" s="83">
        <f t="shared" si="0"/>
        <v>939523.97418266267</v>
      </c>
      <c r="G35" s="83"/>
      <c r="H35" s="83"/>
      <c r="I35" s="83"/>
      <c r="J35" s="83"/>
      <c r="K35" s="83"/>
      <c r="L35" s="83"/>
      <c r="M35" s="84">
        <v>0</v>
      </c>
      <c r="N35" s="84"/>
      <c r="O35" s="84"/>
      <c r="P35" s="84"/>
      <c r="Q35" s="84"/>
      <c r="R35" s="84"/>
      <c r="S35" s="84"/>
      <c r="T35" s="84"/>
      <c r="U35" s="87">
        <f t="shared" si="3"/>
        <v>11</v>
      </c>
      <c r="V35" s="87"/>
      <c r="W35" s="87"/>
      <c r="X35" s="87"/>
      <c r="Y35" s="87"/>
      <c r="Z35" s="87"/>
      <c r="AA35" s="87"/>
      <c r="AB35" s="87"/>
      <c r="AC35" s="87"/>
      <c r="AD35" s="28">
        <f t="shared" si="1"/>
        <v>3.0136986301369864E-2</v>
      </c>
      <c r="AE35" s="86">
        <f t="shared" si="2"/>
        <v>3214.3220722014871</v>
      </c>
      <c r="AF35" s="86"/>
      <c r="AG35" s="86"/>
      <c r="AH35" s="86"/>
      <c r="AI35" s="86"/>
      <c r="AJ35" s="86"/>
      <c r="AK35" s="86"/>
      <c r="AL35" s="86"/>
    </row>
    <row r="36" spans="2:38" s="4" customFormat="1" ht="11.25" customHeight="1" x14ac:dyDescent="0.2">
      <c r="B36" s="82" t="s">
        <v>58</v>
      </c>
      <c r="C36" s="82"/>
      <c r="D36" s="82"/>
      <c r="E36" s="82"/>
      <c r="F36" s="83">
        <f t="shared" si="0"/>
        <v>942738.2962548642</v>
      </c>
      <c r="G36" s="83"/>
      <c r="H36" s="83"/>
      <c r="I36" s="83"/>
      <c r="J36" s="83"/>
      <c r="K36" s="83"/>
      <c r="L36" s="83"/>
      <c r="M36" s="88">
        <v>72000</v>
      </c>
      <c r="N36" s="88"/>
      <c r="O36" s="88"/>
      <c r="P36" s="88"/>
      <c r="Q36" s="88"/>
      <c r="R36" s="88"/>
      <c r="S36" s="88"/>
      <c r="T36" s="88"/>
      <c r="U36" s="87">
        <f t="shared" si="3"/>
        <v>20</v>
      </c>
      <c r="V36" s="87"/>
      <c r="W36" s="87"/>
      <c r="X36" s="87"/>
      <c r="Y36" s="87"/>
      <c r="Z36" s="87"/>
      <c r="AA36" s="87"/>
      <c r="AB36" s="87"/>
      <c r="AC36" s="87"/>
      <c r="AD36" s="28">
        <f t="shared" si="1"/>
        <v>5.4794520547945202E-2</v>
      </c>
      <c r="AE36" s="86">
        <f t="shared" si="2"/>
        <v>5872.4221508201208</v>
      </c>
      <c r="AF36" s="86"/>
      <c r="AG36" s="86"/>
      <c r="AH36" s="86"/>
      <c r="AI36" s="86"/>
      <c r="AJ36" s="86"/>
      <c r="AK36" s="86"/>
      <c r="AL36" s="86"/>
    </row>
    <row r="37" spans="2:38" s="4" customFormat="1" ht="11.25" customHeight="1" x14ac:dyDescent="0.2">
      <c r="B37" s="82" t="s">
        <v>59</v>
      </c>
      <c r="C37" s="82"/>
      <c r="D37" s="82"/>
      <c r="E37" s="82"/>
      <c r="F37" s="83">
        <f t="shared" si="0"/>
        <v>876610.71840568434</v>
      </c>
      <c r="G37" s="83"/>
      <c r="H37" s="83"/>
      <c r="I37" s="83"/>
      <c r="J37" s="83"/>
      <c r="K37" s="83"/>
      <c r="L37" s="83"/>
      <c r="M37" s="84">
        <v>0</v>
      </c>
      <c r="N37" s="84"/>
      <c r="O37" s="84"/>
      <c r="P37" s="84"/>
      <c r="Q37" s="84"/>
      <c r="R37" s="84"/>
      <c r="S37" s="84"/>
      <c r="T37" s="84"/>
      <c r="U37" s="87">
        <f t="shared" si="3"/>
        <v>10</v>
      </c>
      <c r="V37" s="87"/>
      <c r="W37" s="87"/>
      <c r="X37" s="87"/>
      <c r="Y37" s="87"/>
      <c r="Z37" s="87"/>
      <c r="AA37" s="87"/>
      <c r="AB37" s="87"/>
      <c r="AC37" s="87"/>
      <c r="AD37" s="28">
        <f t="shared" si="1"/>
        <v>2.7397260273972601E-2</v>
      </c>
      <c r="AE37" s="86">
        <f t="shared" si="2"/>
        <v>2726.0144692195727</v>
      </c>
      <c r="AF37" s="86"/>
      <c r="AG37" s="86"/>
      <c r="AH37" s="86"/>
      <c r="AI37" s="86"/>
      <c r="AJ37" s="86"/>
      <c r="AK37" s="86"/>
      <c r="AL37" s="86"/>
    </row>
    <row r="38" spans="2:38" s="4" customFormat="1" ht="11.25" customHeight="1" x14ac:dyDescent="0.2">
      <c r="B38" s="82" t="s">
        <v>60</v>
      </c>
      <c r="C38" s="82"/>
      <c r="D38" s="82"/>
      <c r="E38" s="82"/>
      <c r="F38" s="83">
        <f t="shared" si="0"/>
        <v>879336.73287490394</v>
      </c>
      <c r="G38" s="83"/>
      <c r="H38" s="83"/>
      <c r="I38" s="83"/>
      <c r="J38" s="83"/>
      <c r="K38" s="83"/>
      <c r="L38" s="83"/>
      <c r="M38" s="88">
        <v>72000</v>
      </c>
      <c r="N38" s="88"/>
      <c r="O38" s="88"/>
      <c r="P38" s="88"/>
      <c r="Q38" s="88"/>
      <c r="R38" s="88"/>
      <c r="S38" s="88"/>
      <c r="T38" s="88"/>
      <c r="U38" s="87">
        <f t="shared" si="3"/>
        <v>19</v>
      </c>
      <c r="V38" s="87"/>
      <c r="W38" s="87"/>
      <c r="X38" s="87"/>
      <c r="Y38" s="87"/>
      <c r="Z38" s="87"/>
      <c r="AA38" s="87"/>
      <c r="AB38" s="87"/>
      <c r="AC38" s="87"/>
      <c r="AD38" s="28">
        <f t="shared" si="1"/>
        <v>5.2054794520547946E-2</v>
      </c>
      <c r="AE38" s="86">
        <f t="shared" si="2"/>
        <v>5202.8038080900515</v>
      </c>
      <c r="AF38" s="86"/>
      <c r="AG38" s="86"/>
      <c r="AH38" s="86"/>
      <c r="AI38" s="86"/>
      <c r="AJ38" s="86"/>
      <c r="AK38" s="86"/>
      <c r="AL38" s="86"/>
    </row>
    <row r="39" spans="2:38" s="4" customFormat="1" ht="11.25" customHeight="1" x14ac:dyDescent="0.2">
      <c r="B39" s="82" t="s">
        <v>61</v>
      </c>
      <c r="C39" s="82"/>
      <c r="D39" s="82"/>
      <c r="E39" s="82"/>
      <c r="F39" s="83">
        <f t="shared" si="0"/>
        <v>812539.53668299399</v>
      </c>
      <c r="G39" s="83"/>
      <c r="H39" s="83"/>
      <c r="I39" s="83"/>
      <c r="J39" s="83"/>
      <c r="K39" s="83"/>
      <c r="L39" s="83"/>
      <c r="M39" s="84">
        <v>0</v>
      </c>
      <c r="N39" s="84"/>
      <c r="O39" s="84"/>
      <c r="P39" s="84"/>
      <c r="Q39" s="84"/>
      <c r="R39" s="84"/>
      <c r="S39" s="84"/>
      <c r="T39" s="84"/>
      <c r="U39" s="87">
        <f t="shared" si="3"/>
        <v>12</v>
      </c>
      <c r="V39" s="87"/>
      <c r="W39" s="87"/>
      <c r="X39" s="87"/>
      <c r="Y39" s="87"/>
      <c r="Z39" s="87"/>
      <c r="AA39" s="87"/>
      <c r="AB39" s="87"/>
      <c r="AC39" s="87"/>
      <c r="AD39" s="28">
        <f t="shared" si="1"/>
        <v>3.287671232876712E-2</v>
      </c>
      <c r="AE39" s="86">
        <f t="shared" si="2"/>
        <v>3033.0673148126921</v>
      </c>
      <c r="AF39" s="86"/>
      <c r="AG39" s="86"/>
      <c r="AH39" s="86"/>
      <c r="AI39" s="86"/>
      <c r="AJ39" s="86"/>
      <c r="AK39" s="86"/>
      <c r="AL39" s="86"/>
    </row>
    <row r="40" spans="2:38" s="4" customFormat="1" ht="11.25" customHeight="1" x14ac:dyDescent="0.2">
      <c r="B40" s="82" t="s">
        <v>62</v>
      </c>
      <c r="C40" s="82"/>
      <c r="D40" s="82"/>
      <c r="E40" s="82"/>
      <c r="F40" s="83">
        <f t="shared" si="0"/>
        <v>815572.60399780667</v>
      </c>
      <c r="G40" s="83"/>
      <c r="H40" s="83"/>
      <c r="I40" s="83"/>
      <c r="J40" s="83"/>
      <c r="K40" s="83"/>
      <c r="L40" s="83"/>
      <c r="M40" s="88">
        <v>72000</v>
      </c>
      <c r="N40" s="88"/>
      <c r="O40" s="88"/>
      <c r="P40" s="88"/>
      <c r="Q40" s="88"/>
      <c r="R40" s="88"/>
      <c r="S40" s="88"/>
      <c r="T40" s="88"/>
      <c r="U40" s="87">
        <f t="shared" si="3"/>
        <v>20</v>
      </c>
      <c r="V40" s="87"/>
      <c r="W40" s="87"/>
      <c r="X40" s="87"/>
      <c r="Y40" s="87"/>
      <c r="Z40" s="87"/>
      <c r="AA40" s="87"/>
      <c r="AB40" s="87"/>
      <c r="AC40" s="87"/>
      <c r="AD40" s="28">
        <f t="shared" si="1"/>
        <v>5.4794520547945202E-2</v>
      </c>
      <c r="AE40" s="86">
        <f t="shared" si="2"/>
        <v>5080.2928493996196</v>
      </c>
      <c r="AF40" s="86"/>
      <c r="AG40" s="86"/>
      <c r="AH40" s="86"/>
      <c r="AI40" s="86"/>
      <c r="AJ40" s="86"/>
      <c r="AK40" s="86"/>
      <c r="AL40" s="86"/>
    </row>
    <row r="41" spans="2:38" s="4" customFormat="1" ht="11.25" customHeight="1" x14ac:dyDescent="0.2">
      <c r="B41" s="82" t="s">
        <v>63</v>
      </c>
      <c r="C41" s="82"/>
      <c r="D41" s="82"/>
      <c r="E41" s="82"/>
      <c r="F41" s="83">
        <f t="shared" si="0"/>
        <v>748652.89684720628</v>
      </c>
      <c r="G41" s="83"/>
      <c r="H41" s="83"/>
      <c r="I41" s="83"/>
      <c r="J41" s="83"/>
      <c r="K41" s="83"/>
      <c r="L41" s="83"/>
      <c r="M41" s="84">
        <v>0</v>
      </c>
      <c r="N41" s="84"/>
      <c r="O41" s="84"/>
      <c r="P41" s="84"/>
      <c r="Q41" s="84"/>
      <c r="R41" s="84"/>
      <c r="S41" s="84"/>
      <c r="T41" s="84"/>
      <c r="U41" s="87">
        <f t="shared" si="3"/>
        <v>10</v>
      </c>
      <c r="V41" s="87"/>
      <c r="W41" s="87"/>
      <c r="X41" s="87"/>
      <c r="Y41" s="87"/>
      <c r="Z41" s="87"/>
      <c r="AA41" s="87"/>
      <c r="AB41" s="87"/>
      <c r="AC41" s="87"/>
      <c r="AD41" s="28">
        <f t="shared" si="1"/>
        <v>2.7397260273972601E-2</v>
      </c>
      <c r="AE41" s="86">
        <f t="shared" si="2"/>
        <v>2328.1013868280793</v>
      </c>
      <c r="AF41" s="86"/>
      <c r="AG41" s="86"/>
      <c r="AH41" s="86"/>
      <c r="AI41" s="86"/>
      <c r="AJ41" s="86"/>
      <c r="AK41" s="86"/>
      <c r="AL41" s="86"/>
    </row>
    <row r="42" spans="2:38" s="4" customFormat="1" ht="11.25" customHeight="1" x14ac:dyDescent="0.2">
      <c r="B42" s="82" t="s">
        <v>64</v>
      </c>
      <c r="C42" s="82"/>
      <c r="D42" s="82"/>
      <c r="E42" s="82"/>
      <c r="F42" s="83">
        <f t="shared" si="0"/>
        <v>750980.9982340344</v>
      </c>
      <c r="G42" s="83"/>
      <c r="H42" s="83"/>
      <c r="I42" s="83"/>
      <c r="J42" s="83"/>
      <c r="K42" s="83"/>
      <c r="L42" s="83"/>
      <c r="M42" s="88">
        <v>72000</v>
      </c>
      <c r="N42" s="88"/>
      <c r="O42" s="88"/>
      <c r="P42" s="88"/>
      <c r="Q42" s="88"/>
      <c r="R42" s="88"/>
      <c r="S42" s="88"/>
      <c r="T42" s="88"/>
      <c r="U42" s="87">
        <f t="shared" si="3"/>
        <v>20</v>
      </c>
      <c r="V42" s="87"/>
      <c r="W42" s="87"/>
      <c r="X42" s="87"/>
      <c r="Y42" s="87"/>
      <c r="Z42" s="87"/>
      <c r="AA42" s="87"/>
      <c r="AB42" s="87"/>
      <c r="AC42" s="87"/>
      <c r="AD42" s="28">
        <f t="shared" si="1"/>
        <v>5.4794520547945202E-2</v>
      </c>
      <c r="AE42" s="86">
        <f t="shared" si="2"/>
        <v>4677.9445222434342</v>
      </c>
      <c r="AF42" s="86"/>
      <c r="AG42" s="86"/>
      <c r="AH42" s="86"/>
      <c r="AI42" s="86"/>
      <c r="AJ42" s="86"/>
      <c r="AK42" s="86"/>
      <c r="AL42" s="86"/>
    </row>
    <row r="43" spans="2:38" s="4" customFormat="1" ht="11.25" customHeight="1" x14ac:dyDescent="0.2">
      <c r="B43" s="82" t="s">
        <v>65</v>
      </c>
      <c r="C43" s="82"/>
      <c r="D43" s="82"/>
      <c r="E43" s="82"/>
      <c r="F43" s="83">
        <f t="shared" si="0"/>
        <v>683658.94275627786</v>
      </c>
      <c r="G43" s="83"/>
      <c r="H43" s="83"/>
      <c r="I43" s="83"/>
      <c r="J43" s="83"/>
      <c r="K43" s="83"/>
      <c r="L43" s="83"/>
      <c r="M43" s="84">
        <v>0</v>
      </c>
      <c r="N43" s="84"/>
      <c r="O43" s="84"/>
      <c r="P43" s="84"/>
      <c r="Q43" s="84"/>
      <c r="R43" s="84"/>
      <c r="S43" s="84"/>
      <c r="T43" s="84"/>
      <c r="U43" s="87">
        <f t="shared" si="3"/>
        <v>11</v>
      </c>
      <c r="V43" s="87"/>
      <c r="W43" s="87"/>
      <c r="X43" s="87"/>
      <c r="Y43" s="87"/>
      <c r="Z43" s="87"/>
      <c r="AA43" s="87"/>
      <c r="AB43" s="87"/>
      <c r="AC43" s="87"/>
      <c r="AD43" s="28">
        <f t="shared" si="1"/>
        <v>3.0136986301369864E-2</v>
      </c>
      <c r="AE43" s="86">
        <f t="shared" si="2"/>
        <v>2338.9504578328069</v>
      </c>
      <c r="AF43" s="86"/>
      <c r="AG43" s="86"/>
      <c r="AH43" s="86"/>
      <c r="AI43" s="86"/>
      <c r="AJ43" s="86"/>
      <c r="AK43" s="86"/>
      <c r="AL43" s="86"/>
    </row>
    <row r="44" spans="2:38" s="4" customFormat="1" ht="11.25" customHeight="1" x14ac:dyDescent="0.2">
      <c r="B44" s="82" t="s">
        <v>66</v>
      </c>
      <c r="C44" s="82"/>
      <c r="D44" s="82"/>
      <c r="E44" s="82"/>
      <c r="F44" s="83">
        <f t="shared" si="0"/>
        <v>685997.89321411063</v>
      </c>
      <c r="G44" s="83"/>
      <c r="H44" s="83"/>
      <c r="I44" s="83"/>
      <c r="J44" s="83"/>
      <c r="K44" s="83"/>
      <c r="L44" s="83"/>
      <c r="M44" s="88">
        <v>72000</v>
      </c>
      <c r="N44" s="88"/>
      <c r="O44" s="88"/>
      <c r="P44" s="88"/>
      <c r="Q44" s="88"/>
      <c r="R44" s="88"/>
      <c r="S44" s="88"/>
      <c r="T44" s="88"/>
      <c r="U44" s="87">
        <f t="shared" si="3"/>
        <v>18</v>
      </c>
      <c r="V44" s="87"/>
      <c r="W44" s="87"/>
      <c r="X44" s="87"/>
      <c r="Y44" s="87"/>
      <c r="Z44" s="87"/>
      <c r="AA44" s="87"/>
      <c r="AB44" s="87"/>
      <c r="AC44" s="87"/>
      <c r="AD44" s="28">
        <f t="shared" si="1"/>
        <v>4.9315068493150684E-2</v>
      </c>
      <c r="AE44" s="86">
        <f t="shared" si="2"/>
        <v>3844.6466702408597</v>
      </c>
      <c r="AF44" s="86"/>
      <c r="AG44" s="86"/>
      <c r="AH44" s="86"/>
      <c r="AI44" s="86"/>
      <c r="AJ44" s="86"/>
      <c r="AK44" s="86"/>
      <c r="AL44" s="86"/>
    </row>
    <row r="45" spans="2:38" s="4" customFormat="1" ht="11.25" customHeight="1" x14ac:dyDescent="0.2">
      <c r="B45" s="82" t="s">
        <v>67</v>
      </c>
      <c r="C45" s="82"/>
      <c r="D45" s="82"/>
      <c r="E45" s="82"/>
      <c r="F45" s="83">
        <f t="shared" si="0"/>
        <v>617842.53988435154</v>
      </c>
      <c r="G45" s="83"/>
      <c r="H45" s="83"/>
      <c r="I45" s="83"/>
      <c r="J45" s="83"/>
      <c r="K45" s="83"/>
      <c r="L45" s="83"/>
      <c r="M45" s="84">
        <v>0</v>
      </c>
      <c r="N45" s="84"/>
      <c r="O45" s="84"/>
      <c r="P45" s="84"/>
      <c r="Q45" s="84"/>
      <c r="R45" s="84"/>
      <c r="S45" s="84"/>
      <c r="T45" s="84"/>
      <c r="U45" s="87">
        <f t="shared" si="3"/>
        <v>13</v>
      </c>
      <c r="V45" s="87"/>
      <c r="W45" s="87"/>
      <c r="X45" s="87"/>
      <c r="Y45" s="87"/>
      <c r="Z45" s="87"/>
      <c r="AA45" s="87"/>
      <c r="AB45" s="87"/>
      <c r="AC45" s="87"/>
      <c r="AD45" s="28">
        <f t="shared" si="1"/>
        <v>3.5616438356164383E-2</v>
      </c>
      <c r="AE45" s="86">
        <f t="shared" si="2"/>
        <v>2498.8772651799227</v>
      </c>
      <c r="AF45" s="86"/>
      <c r="AG45" s="86"/>
      <c r="AH45" s="86"/>
      <c r="AI45" s="86"/>
      <c r="AJ45" s="86"/>
      <c r="AK45" s="86"/>
      <c r="AL45" s="86"/>
    </row>
    <row r="46" spans="2:38" s="4" customFormat="1" ht="11.25" customHeight="1" x14ac:dyDescent="0.2">
      <c r="B46" s="82" t="s">
        <v>69</v>
      </c>
      <c r="C46" s="82"/>
      <c r="D46" s="82"/>
      <c r="E46" s="82"/>
      <c r="F46" s="83">
        <f t="shared" si="0"/>
        <v>620341.41714953142</v>
      </c>
      <c r="G46" s="83"/>
      <c r="H46" s="83"/>
      <c r="I46" s="83"/>
      <c r="J46" s="83"/>
      <c r="K46" s="83"/>
      <c r="L46" s="83"/>
      <c r="M46" s="88">
        <v>72000</v>
      </c>
      <c r="N46" s="88"/>
      <c r="O46" s="88"/>
      <c r="P46" s="88"/>
      <c r="Q46" s="88"/>
      <c r="R46" s="88"/>
      <c r="S46" s="88"/>
      <c r="T46" s="88"/>
      <c r="U46" s="87">
        <f t="shared" si="3"/>
        <v>20</v>
      </c>
      <c r="V46" s="87"/>
      <c r="W46" s="87"/>
      <c r="X46" s="87"/>
      <c r="Y46" s="87"/>
      <c r="Z46" s="87"/>
      <c r="AA46" s="87"/>
      <c r="AB46" s="87"/>
      <c r="AC46" s="87"/>
      <c r="AD46" s="28">
        <f t="shared" si="1"/>
        <v>5.4794520547945202E-2</v>
      </c>
      <c r="AE46" s="86">
        <f t="shared" si="2"/>
        <v>3864.1759792849375</v>
      </c>
      <c r="AF46" s="86"/>
      <c r="AG46" s="86"/>
      <c r="AH46" s="86"/>
      <c r="AI46" s="86"/>
      <c r="AJ46" s="86"/>
      <c r="AK46" s="86"/>
      <c r="AL46" s="86"/>
    </row>
    <row r="47" spans="2:38" s="4" customFormat="1" ht="11.25" customHeight="1" x14ac:dyDescent="0.2">
      <c r="B47" s="82" t="s">
        <v>70</v>
      </c>
      <c r="C47" s="82"/>
      <c r="D47" s="82"/>
      <c r="E47" s="82"/>
      <c r="F47" s="83">
        <f t="shared" si="0"/>
        <v>552205.59312881634</v>
      </c>
      <c r="G47" s="83"/>
      <c r="H47" s="83"/>
      <c r="I47" s="83"/>
      <c r="J47" s="83"/>
      <c r="K47" s="83"/>
      <c r="L47" s="83"/>
      <c r="M47" s="84">
        <v>0</v>
      </c>
      <c r="N47" s="84"/>
      <c r="O47" s="84"/>
      <c r="P47" s="84"/>
      <c r="Q47" s="84"/>
      <c r="R47" s="84"/>
      <c r="S47" s="84"/>
      <c r="T47" s="84"/>
      <c r="U47" s="87">
        <f t="shared" si="3"/>
        <v>10</v>
      </c>
      <c r="V47" s="87"/>
      <c r="W47" s="87"/>
      <c r="X47" s="87"/>
      <c r="Y47" s="87"/>
      <c r="Z47" s="87"/>
      <c r="AA47" s="87"/>
      <c r="AB47" s="87"/>
      <c r="AC47" s="87"/>
      <c r="AD47" s="28">
        <f t="shared" si="1"/>
        <v>2.7397260273972601E-2</v>
      </c>
      <c r="AE47" s="86">
        <f t="shared" si="2"/>
        <v>1717.2051461917972</v>
      </c>
      <c r="AF47" s="86"/>
      <c r="AG47" s="86"/>
      <c r="AH47" s="86"/>
      <c r="AI47" s="86"/>
      <c r="AJ47" s="86"/>
      <c r="AK47" s="86"/>
      <c r="AL47" s="86"/>
    </row>
    <row r="48" spans="2:38" s="4" customFormat="1" ht="11.25" customHeight="1" x14ac:dyDescent="0.2">
      <c r="B48" s="82" t="s">
        <v>71</v>
      </c>
      <c r="C48" s="82"/>
      <c r="D48" s="82"/>
      <c r="E48" s="82"/>
      <c r="F48" s="83">
        <f t="shared" si="0"/>
        <v>553922.7982750081</v>
      </c>
      <c r="G48" s="83"/>
      <c r="H48" s="83"/>
      <c r="I48" s="83"/>
      <c r="J48" s="83"/>
      <c r="K48" s="83"/>
      <c r="L48" s="83"/>
      <c r="M48" s="88">
        <v>72000</v>
      </c>
      <c r="N48" s="88"/>
      <c r="O48" s="88"/>
      <c r="P48" s="88"/>
      <c r="Q48" s="88"/>
      <c r="R48" s="88"/>
      <c r="S48" s="88"/>
      <c r="T48" s="88"/>
      <c r="U48" s="87">
        <f t="shared" si="3"/>
        <v>20</v>
      </c>
      <c r="V48" s="87"/>
      <c r="W48" s="87"/>
      <c r="X48" s="87"/>
      <c r="Y48" s="87"/>
      <c r="Z48" s="87"/>
      <c r="AA48" s="87"/>
      <c r="AB48" s="87"/>
      <c r="AC48" s="87"/>
      <c r="AD48" s="28">
        <f t="shared" si="1"/>
        <v>5.4794520547945202E-2</v>
      </c>
      <c r="AE48" s="86">
        <f t="shared" si="2"/>
        <v>3450.4469833853314</v>
      </c>
      <c r="AF48" s="86"/>
      <c r="AG48" s="86"/>
      <c r="AH48" s="86"/>
      <c r="AI48" s="86"/>
      <c r="AJ48" s="86"/>
      <c r="AK48" s="86"/>
      <c r="AL48" s="86"/>
    </row>
    <row r="49" spans="2:38" s="4" customFormat="1" ht="11.25" customHeight="1" x14ac:dyDescent="0.2">
      <c r="B49" s="82" t="s">
        <v>72</v>
      </c>
      <c r="C49" s="82"/>
      <c r="D49" s="82"/>
      <c r="E49" s="82"/>
      <c r="F49" s="83">
        <f t="shared" si="0"/>
        <v>485373.24525839341</v>
      </c>
      <c r="G49" s="83"/>
      <c r="H49" s="83"/>
      <c r="I49" s="83"/>
      <c r="J49" s="83"/>
      <c r="K49" s="83"/>
      <c r="L49" s="83"/>
      <c r="M49" s="84">
        <v>0</v>
      </c>
      <c r="N49" s="84"/>
      <c r="O49" s="84"/>
      <c r="P49" s="84"/>
      <c r="Q49" s="84"/>
      <c r="R49" s="84"/>
      <c r="S49" s="84"/>
      <c r="T49" s="84"/>
      <c r="U49" s="87">
        <f t="shared" si="3"/>
        <v>11</v>
      </c>
      <c r="V49" s="87"/>
      <c r="W49" s="87"/>
      <c r="X49" s="87"/>
      <c r="Y49" s="87"/>
      <c r="Z49" s="87"/>
      <c r="AA49" s="87"/>
      <c r="AB49" s="87"/>
      <c r="AC49" s="87"/>
      <c r="AD49" s="28">
        <f t="shared" si="1"/>
        <v>3.0136986301369864E-2</v>
      </c>
      <c r="AE49" s="86">
        <f t="shared" si="2"/>
        <v>1660.5706489260865</v>
      </c>
      <c r="AF49" s="86"/>
      <c r="AG49" s="86"/>
      <c r="AH49" s="86"/>
      <c r="AI49" s="86"/>
      <c r="AJ49" s="86"/>
      <c r="AK49" s="86"/>
      <c r="AL49" s="86"/>
    </row>
    <row r="50" spans="2:38" s="4" customFormat="1" ht="11.25" customHeight="1" x14ac:dyDescent="0.2">
      <c r="B50" s="82" t="s">
        <v>73</v>
      </c>
      <c r="C50" s="82"/>
      <c r="D50" s="82"/>
      <c r="E50" s="82"/>
      <c r="F50" s="83">
        <f t="shared" si="0"/>
        <v>487033.81590731948</v>
      </c>
      <c r="G50" s="83"/>
      <c r="H50" s="83"/>
      <c r="I50" s="83"/>
      <c r="J50" s="83"/>
      <c r="K50" s="83"/>
      <c r="L50" s="83"/>
      <c r="M50" s="88">
        <v>72000</v>
      </c>
      <c r="N50" s="88"/>
      <c r="O50" s="88"/>
      <c r="P50" s="88"/>
      <c r="Q50" s="88"/>
      <c r="R50" s="88"/>
      <c r="S50" s="88"/>
      <c r="T50" s="88"/>
      <c r="U50" s="87">
        <f t="shared" si="3"/>
        <v>20</v>
      </c>
      <c r="V50" s="87"/>
      <c r="W50" s="87"/>
      <c r="X50" s="87"/>
      <c r="Y50" s="87"/>
      <c r="Z50" s="87"/>
      <c r="AA50" s="87"/>
      <c r="AB50" s="87"/>
      <c r="AC50" s="87"/>
      <c r="AD50" s="28">
        <f t="shared" si="1"/>
        <v>5.4794520547945202E-2</v>
      </c>
      <c r="AE50" s="86">
        <f t="shared" si="2"/>
        <v>3033.7880407474058</v>
      </c>
      <c r="AF50" s="86"/>
      <c r="AG50" s="86"/>
      <c r="AH50" s="86"/>
      <c r="AI50" s="86"/>
      <c r="AJ50" s="86"/>
      <c r="AK50" s="86"/>
      <c r="AL50" s="86"/>
    </row>
    <row r="51" spans="2:38" s="4" customFormat="1" ht="11.25" customHeight="1" x14ac:dyDescent="0.2">
      <c r="B51" s="82" t="s">
        <v>74</v>
      </c>
      <c r="C51" s="82"/>
      <c r="D51" s="82"/>
      <c r="E51" s="82"/>
      <c r="F51" s="83">
        <f t="shared" si="0"/>
        <v>418067.60394806688</v>
      </c>
      <c r="G51" s="83"/>
      <c r="H51" s="83"/>
      <c r="I51" s="83"/>
      <c r="J51" s="83"/>
      <c r="K51" s="83"/>
      <c r="L51" s="83"/>
      <c r="M51" s="84">
        <v>0</v>
      </c>
      <c r="N51" s="84"/>
      <c r="O51" s="84"/>
      <c r="P51" s="84"/>
      <c r="Q51" s="84"/>
      <c r="R51" s="84"/>
      <c r="S51" s="84"/>
      <c r="T51" s="84"/>
      <c r="U51" s="87">
        <f t="shared" si="3"/>
        <v>10</v>
      </c>
      <c r="V51" s="87"/>
      <c r="W51" s="87"/>
      <c r="X51" s="87"/>
      <c r="Y51" s="87"/>
      <c r="Z51" s="87"/>
      <c r="AA51" s="87"/>
      <c r="AB51" s="87"/>
      <c r="AC51" s="87"/>
      <c r="AD51" s="28">
        <f t="shared" si="1"/>
        <v>2.7397260273972601E-2</v>
      </c>
      <c r="AE51" s="86">
        <f t="shared" si="2"/>
        <v>1300.0734688107802</v>
      </c>
      <c r="AF51" s="86"/>
      <c r="AG51" s="86"/>
      <c r="AH51" s="86"/>
      <c r="AI51" s="86"/>
      <c r="AJ51" s="86"/>
      <c r="AK51" s="86"/>
      <c r="AL51" s="86"/>
    </row>
    <row r="52" spans="2:38" s="4" customFormat="1" ht="11.25" customHeight="1" x14ac:dyDescent="0.2">
      <c r="B52" s="82" t="s">
        <v>75</v>
      </c>
      <c r="C52" s="82"/>
      <c r="D52" s="82"/>
      <c r="E52" s="82"/>
      <c r="F52" s="83">
        <f t="shared" si="0"/>
        <v>419367.67741687765</v>
      </c>
      <c r="G52" s="83"/>
      <c r="H52" s="83"/>
      <c r="I52" s="83"/>
      <c r="J52" s="83"/>
      <c r="K52" s="83"/>
      <c r="L52" s="83"/>
      <c r="M52" s="88">
        <v>72000</v>
      </c>
      <c r="N52" s="88"/>
      <c r="O52" s="88"/>
      <c r="P52" s="88"/>
      <c r="Q52" s="88"/>
      <c r="R52" s="88"/>
      <c r="S52" s="88"/>
      <c r="T52" s="88"/>
      <c r="U52" s="87">
        <f t="shared" si="3"/>
        <v>20</v>
      </c>
      <c r="V52" s="87"/>
      <c r="W52" s="87"/>
      <c r="X52" s="87"/>
      <c r="Y52" s="87"/>
      <c r="Z52" s="87"/>
      <c r="AA52" s="87"/>
      <c r="AB52" s="87"/>
      <c r="AC52" s="87"/>
      <c r="AD52" s="28">
        <f t="shared" si="1"/>
        <v>5.4794520547945202E-2</v>
      </c>
      <c r="AE52" s="86">
        <f t="shared" si="2"/>
        <v>2612.2881058128569</v>
      </c>
      <c r="AF52" s="86"/>
      <c r="AG52" s="86"/>
      <c r="AH52" s="86"/>
      <c r="AI52" s="86"/>
      <c r="AJ52" s="86"/>
      <c r="AK52" s="86"/>
      <c r="AL52" s="86"/>
    </row>
    <row r="53" spans="2:38" s="4" customFormat="1" ht="11.25" customHeight="1" x14ac:dyDescent="0.2">
      <c r="B53" s="82" t="s">
        <v>76</v>
      </c>
      <c r="C53" s="82"/>
      <c r="D53" s="82"/>
      <c r="E53" s="82"/>
      <c r="F53" s="83">
        <f t="shared" si="0"/>
        <v>349979.9655226905</v>
      </c>
      <c r="G53" s="83"/>
      <c r="H53" s="83"/>
      <c r="I53" s="83"/>
      <c r="J53" s="83"/>
      <c r="K53" s="83"/>
      <c r="L53" s="83"/>
      <c r="M53" s="84">
        <v>0</v>
      </c>
      <c r="N53" s="84"/>
      <c r="O53" s="84"/>
      <c r="P53" s="84"/>
      <c r="Q53" s="84"/>
      <c r="R53" s="84"/>
      <c r="S53" s="84"/>
      <c r="T53" s="84"/>
      <c r="U53" s="87">
        <f t="shared" si="3"/>
        <v>11</v>
      </c>
      <c r="V53" s="87"/>
      <c r="W53" s="87"/>
      <c r="X53" s="87"/>
      <c r="Y53" s="87"/>
      <c r="Z53" s="87"/>
      <c r="AA53" s="87"/>
      <c r="AB53" s="87"/>
      <c r="AC53" s="87"/>
      <c r="AD53" s="28">
        <f t="shared" si="1"/>
        <v>3.0136986301369864E-2</v>
      </c>
      <c r="AE53" s="86">
        <f t="shared" si="2"/>
        <v>1197.3598959904632</v>
      </c>
      <c r="AF53" s="86"/>
      <c r="AG53" s="86"/>
      <c r="AH53" s="86"/>
      <c r="AI53" s="86"/>
      <c r="AJ53" s="86"/>
      <c r="AK53" s="86"/>
      <c r="AL53" s="86"/>
    </row>
    <row r="54" spans="2:38" s="4" customFormat="1" ht="11.25" customHeight="1" x14ac:dyDescent="0.2">
      <c r="B54" s="82" t="s">
        <v>77</v>
      </c>
      <c r="C54" s="82"/>
      <c r="D54" s="82"/>
      <c r="E54" s="82"/>
      <c r="F54" s="83">
        <f t="shared" si="0"/>
        <v>351177.32541868096</v>
      </c>
      <c r="G54" s="83"/>
      <c r="H54" s="83"/>
      <c r="I54" s="83"/>
      <c r="J54" s="83"/>
      <c r="K54" s="83"/>
      <c r="L54" s="83"/>
      <c r="M54" s="88">
        <v>72000</v>
      </c>
      <c r="N54" s="88"/>
      <c r="O54" s="88"/>
      <c r="P54" s="88"/>
      <c r="Q54" s="88"/>
      <c r="R54" s="88"/>
      <c r="S54" s="88"/>
      <c r="T54" s="88"/>
      <c r="U54" s="87">
        <f t="shared" si="3"/>
        <v>19</v>
      </c>
      <c r="V54" s="87"/>
      <c r="W54" s="87"/>
      <c r="X54" s="87"/>
      <c r="Y54" s="87"/>
      <c r="Z54" s="87"/>
      <c r="AA54" s="87"/>
      <c r="AB54" s="87"/>
      <c r="AC54" s="87"/>
      <c r="AD54" s="28">
        <f t="shared" si="1"/>
        <v>5.2054794520547946E-2</v>
      </c>
      <c r="AE54" s="86">
        <f t="shared" si="2"/>
        <v>2077.8237251952946</v>
      </c>
      <c r="AF54" s="86"/>
      <c r="AG54" s="86"/>
      <c r="AH54" s="86"/>
      <c r="AI54" s="86"/>
      <c r="AJ54" s="86"/>
      <c r="AK54" s="86"/>
      <c r="AL54" s="86"/>
    </row>
    <row r="55" spans="2:38" s="4" customFormat="1" ht="11.25" customHeight="1" x14ac:dyDescent="0.2">
      <c r="B55" s="82" t="s">
        <v>78</v>
      </c>
      <c r="C55" s="82"/>
      <c r="D55" s="82"/>
      <c r="E55" s="82"/>
      <c r="F55" s="83">
        <f t="shared" si="0"/>
        <v>281255.14914387628</v>
      </c>
      <c r="G55" s="83"/>
      <c r="H55" s="83"/>
      <c r="I55" s="83"/>
      <c r="J55" s="83"/>
      <c r="K55" s="83"/>
      <c r="L55" s="83"/>
      <c r="M55" s="84">
        <v>0</v>
      </c>
      <c r="N55" s="84"/>
      <c r="O55" s="84"/>
      <c r="P55" s="84"/>
      <c r="Q55" s="84"/>
      <c r="R55" s="84"/>
      <c r="S55" s="84"/>
      <c r="T55" s="84"/>
      <c r="U55" s="87">
        <f t="shared" si="3"/>
        <v>12</v>
      </c>
      <c r="V55" s="87"/>
      <c r="W55" s="87"/>
      <c r="X55" s="87"/>
      <c r="Y55" s="87"/>
      <c r="Z55" s="87"/>
      <c r="AA55" s="87"/>
      <c r="AB55" s="87"/>
      <c r="AC55" s="87"/>
      <c r="AD55" s="28">
        <f t="shared" si="1"/>
        <v>3.287671232876712E-2</v>
      </c>
      <c r="AE55" s="86">
        <f t="shared" si="2"/>
        <v>1049.8760509224021</v>
      </c>
      <c r="AF55" s="86"/>
      <c r="AG55" s="86"/>
      <c r="AH55" s="86"/>
      <c r="AI55" s="86"/>
      <c r="AJ55" s="86"/>
      <c r="AK55" s="86"/>
      <c r="AL55" s="86"/>
    </row>
    <row r="56" spans="2:38" s="4" customFormat="1" ht="11.25" customHeight="1" x14ac:dyDescent="0.2">
      <c r="B56" s="82" t="s">
        <v>79</v>
      </c>
      <c r="C56" s="82"/>
      <c r="D56" s="82"/>
      <c r="E56" s="82"/>
      <c r="F56" s="83">
        <f t="shared" si="0"/>
        <v>282305.02519479865</v>
      </c>
      <c r="G56" s="83"/>
      <c r="H56" s="83"/>
      <c r="I56" s="83"/>
      <c r="J56" s="83"/>
      <c r="K56" s="83"/>
      <c r="L56" s="83"/>
      <c r="M56" s="88">
        <v>72000</v>
      </c>
      <c r="N56" s="88"/>
      <c r="O56" s="88"/>
      <c r="P56" s="88"/>
      <c r="Q56" s="88"/>
      <c r="R56" s="88"/>
      <c r="S56" s="88"/>
      <c r="T56" s="88"/>
      <c r="U56" s="87">
        <f t="shared" si="3"/>
        <v>20</v>
      </c>
      <c r="V56" s="87"/>
      <c r="W56" s="87"/>
      <c r="X56" s="87"/>
      <c r="Y56" s="87"/>
      <c r="Z56" s="87"/>
      <c r="AA56" s="87"/>
      <c r="AB56" s="87"/>
      <c r="AC56" s="87"/>
      <c r="AD56" s="28">
        <f t="shared" si="1"/>
        <v>5.4794520547945202E-2</v>
      </c>
      <c r="AE56" s="86">
        <f t="shared" si="2"/>
        <v>1758.5095352842088</v>
      </c>
      <c r="AF56" s="86"/>
      <c r="AG56" s="86"/>
      <c r="AH56" s="86"/>
      <c r="AI56" s="86"/>
      <c r="AJ56" s="86"/>
      <c r="AK56" s="86"/>
      <c r="AL56" s="86"/>
    </row>
    <row r="57" spans="2:38" s="4" customFormat="1" ht="11.25" customHeight="1" x14ac:dyDescent="0.2">
      <c r="B57" s="82" t="s">
        <v>80</v>
      </c>
      <c r="C57" s="82"/>
      <c r="D57" s="82"/>
      <c r="E57" s="82"/>
      <c r="F57" s="83">
        <f t="shared" si="0"/>
        <v>212063.53473008287</v>
      </c>
      <c r="G57" s="83"/>
      <c r="H57" s="83"/>
      <c r="I57" s="83"/>
      <c r="J57" s="83"/>
      <c r="K57" s="83"/>
      <c r="L57" s="83"/>
      <c r="M57" s="84">
        <v>0</v>
      </c>
      <c r="N57" s="84"/>
      <c r="O57" s="84"/>
      <c r="P57" s="84"/>
      <c r="Q57" s="84"/>
      <c r="R57" s="84"/>
      <c r="S57" s="84"/>
      <c r="T57" s="84"/>
      <c r="U57" s="87">
        <f t="shared" si="3"/>
        <v>9</v>
      </c>
      <c r="V57" s="87"/>
      <c r="W57" s="87"/>
      <c r="X57" s="87"/>
      <c r="Y57" s="87"/>
      <c r="Z57" s="87"/>
      <c r="AA57" s="87"/>
      <c r="AB57" s="87"/>
      <c r="AC57" s="87"/>
      <c r="AD57" s="28">
        <f t="shared" si="1"/>
        <v>2.4657534246575342E-2</v>
      </c>
      <c r="AE57" s="86">
        <f t="shared" si="2"/>
        <v>593.42034342376826</v>
      </c>
      <c r="AF57" s="86"/>
      <c r="AG57" s="86"/>
      <c r="AH57" s="86"/>
      <c r="AI57" s="86"/>
      <c r="AJ57" s="86"/>
      <c r="AK57" s="86"/>
      <c r="AL57" s="86"/>
    </row>
    <row r="58" spans="2:38" s="4" customFormat="1" ht="11.25" customHeight="1" x14ac:dyDescent="0.2">
      <c r="B58" s="82" t="s">
        <v>82</v>
      </c>
      <c r="C58" s="82"/>
      <c r="D58" s="82"/>
      <c r="E58" s="82"/>
      <c r="F58" s="83">
        <f t="shared" si="0"/>
        <v>212656.95507350663</v>
      </c>
      <c r="G58" s="83"/>
      <c r="H58" s="83"/>
      <c r="I58" s="83"/>
      <c r="J58" s="83"/>
      <c r="K58" s="83"/>
      <c r="L58" s="83"/>
      <c r="M58" s="88">
        <v>72000</v>
      </c>
      <c r="N58" s="88"/>
      <c r="O58" s="88"/>
      <c r="P58" s="88"/>
      <c r="Q58" s="88"/>
      <c r="R58" s="88"/>
      <c r="S58" s="88"/>
      <c r="T58" s="88"/>
      <c r="U58" s="87">
        <f t="shared" si="3"/>
        <v>20</v>
      </c>
      <c r="V58" s="87"/>
      <c r="W58" s="87"/>
      <c r="X58" s="87"/>
      <c r="Y58" s="87"/>
      <c r="Z58" s="87"/>
      <c r="AA58" s="87"/>
      <c r="AB58" s="87"/>
      <c r="AC58" s="87"/>
      <c r="AD58" s="28">
        <f t="shared" si="1"/>
        <v>5.4794520547945202E-2</v>
      </c>
      <c r="AE58" s="86">
        <f t="shared" si="2"/>
        <v>1324.6639268402121</v>
      </c>
      <c r="AF58" s="86"/>
      <c r="AG58" s="86"/>
      <c r="AH58" s="86"/>
      <c r="AI58" s="86"/>
      <c r="AJ58" s="86"/>
      <c r="AK58" s="86"/>
      <c r="AL58" s="86"/>
    </row>
    <row r="59" spans="2:38" s="4" customFormat="1" ht="11.25" customHeight="1" x14ac:dyDescent="0.2">
      <c r="B59" s="82" t="s">
        <v>83</v>
      </c>
      <c r="C59" s="82"/>
      <c r="D59" s="82"/>
      <c r="E59" s="82"/>
      <c r="F59" s="83">
        <f t="shared" si="0"/>
        <v>141981.61900034684</v>
      </c>
      <c r="G59" s="83"/>
      <c r="H59" s="83"/>
      <c r="I59" s="83"/>
      <c r="J59" s="83"/>
      <c r="K59" s="83"/>
      <c r="L59" s="83"/>
      <c r="M59" s="84">
        <v>0</v>
      </c>
      <c r="N59" s="84"/>
      <c r="O59" s="84"/>
      <c r="P59" s="84"/>
      <c r="Q59" s="84"/>
      <c r="R59" s="84"/>
      <c r="S59" s="84"/>
      <c r="T59" s="84"/>
      <c r="U59" s="87">
        <f t="shared" si="3"/>
        <v>11</v>
      </c>
      <c r="V59" s="87"/>
      <c r="W59" s="87"/>
      <c r="X59" s="87"/>
      <c r="Y59" s="87"/>
      <c r="Z59" s="87"/>
      <c r="AA59" s="87"/>
      <c r="AB59" s="87"/>
      <c r="AC59" s="87"/>
      <c r="AD59" s="28">
        <f t="shared" si="1"/>
        <v>3.0136986301369864E-2</v>
      </c>
      <c r="AE59" s="86">
        <f t="shared" si="2"/>
        <v>485.7509380713135</v>
      </c>
      <c r="AF59" s="86"/>
      <c r="AG59" s="86"/>
      <c r="AH59" s="86"/>
      <c r="AI59" s="86"/>
      <c r="AJ59" s="86"/>
      <c r="AK59" s="86"/>
      <c r="AL59" s="86"/>
    </row>
    <row r="60" spans="2:38" s="4" customFormat="1" ht="11.25" customHeight="1" x14ac:dyDescent="0.2">
      <c r="B60" s="82" t="s">
        <v>84</v>
      </c>
      <c r="C60" s="82"/>
      <c r="D60" s="82"/>
      <c r="E60" s="82"/>
      <c r="F60" s="83">
        <f t="shared" si="0"/>
        <v>142467.36993841815</v>
      </c>
      <c r="G60" s="83"/>
      <c r="H60" s="83"/>
      <c r="I60" s="83"/>
      <c r="J60" s="83"/>
      <c r="K60" s="83"/>
      <c r="L60" s="83"/>
      <c r="M60" s="88">
        <v>72000</v>
      </c>
      <c r="N60" s="88"/>
      <c r="O60" s="88"/>
      <c r="P60" s="88"/>
      <c r="Q60" s="88"/>
      <c r="R60" s="88"/>
      <c r="S60" s="88"/>
      <c r="T60" s="88"/>
      <c r="U60" s="87">
        <f t="shared" si="3"/>
        <v>19</v>
      </c>
      <c r="V60" s="87"/>
      <c r="W60" s="87"/>
      <c r="X60" s="87"/>
      <c r="Y60" s="87"/>
      <c r="Z60" s="87"/>
      <c r="AA60" s="87"/>
      <c r="AB60" s="87"/>
      <c r="AC60" s="87"/>
      <c r="AD60" s="28">
        <f t="shared" si="1"/>
        <v>5.2054794520547946E-2</v>
      </c>
      <c r="AE60" s="86">
        <f t="shared" si="2"/>
        <v>842.94189828826904</v>
      </c>
      <c r="AF60" s="86"/>
      <c r="AG60" s="86"/>
      <c r="AH60" s="86"/>
      <c r="AI60" s="86"/>
      <c r="AJ60" s="86"/>
      <c r="AK60" s="86"/>
      <c r="AL60" s="86"/>
    </row>
    <row r="61" spans="2:38" s="4" customFormat="1" ht="11.25" customHeight="1" x14ac:dyDescent="0.2">
      <c r="B61" s="82" t="s">
        <v>85</v>
      </c>
      <c r="C61" s="82"/>
      <c r="D61" s="82"/>
      <c r="E61" s="82"/>
      <c r="F61" s="83">
        <f t="shared" si="0"/>
        <v>71310.311836706416</v>
      </c>
      <c r="G61" s="83"/>
      <c r="H61" s="83"/>
      <c r="I61" s="83"/>
      <c r="J61" s="83"/>
      <c r="K61" s="83"/>
      <c r="L61" s="83"/>
      <c r="M61" s="84">
        <v>0</v>
      </c>
      <c r="N61" s="84"/>
      <c r="O61" s="84"/>
      <c r="P61" s="84"/>
      <c r="Q61" s="84"/>
      <c r="R61" s="84"/>
      <c r="S61" s="84"/>
      <c r="T61" s="84"/>
      <c r="U61" s="87">
        <f t="shared" si="3"/>
        <v>11</v>
      </c>
      <c r="V61" s="87"/>
      <c r="W61" s="87"/>
      <c r="X61" s="87"/>
      <c r="Y61" s="87"/>
      <c r="Z61" s="87"/>
      <c r="AA61" s="87"/>
      <c r="AB61" s="87"/>
      <c r="AC61" s="87"/>
      <c r="AD61" s="28">
        <f t="shared" si="1"/>
        <v>3.0136986301369864E-2</v>
      </c>
      <c r="AE61" s="86">
        <f t="shared" si="2"/>
        <v>243.96855813253836</v>
      </c>
      <c r="AF61" s="86"/>
      <c r="AG61" s="86"/>
      <c r="AH61" s="86"/>
      <c r="AI61" s="86"/>
      <c r="AJ61" s="86"/>
      <c r="AK61" s="86"/>
      <c r="AL61" s="86"/>
    </row>
    <row r="62" spans="2:38" s="4" customFormat="1" ht="11.25" customHeight="1" thickBot="1" x14ac:dyDescent="0.25">
      <c r="B62" s="82" t="s">
        <v>86</v>
      </c>
      <c r="C62" s="82"/>
      <c r="D62" s="82"/>
      <c r="E62" s="82"/>
      <c r="F62" s="83">
        <f t="shared" si="0"/>
        <v>71554.280394838948</v>
      </c>
      <c r="G62" s="83"/>
      <c r="H62" s="83"/>
      <c r="I62" s="83"/>
      <c r="J62" s="83"/>
      <c r="K62" s="83"/>
      <c r="L62" s="83"/>
      <c r="M62" s="88">
        <v>72000</v>
      </c>
      <c r="N62" s="88"/>
      <c r="O62" s="88"/>
      <c r="P62" s="88"/>
      <c r="Q62" s="88"/>
      <c r="R62" s="88"/>
      <c r="S62" s="88"/>
      <c r="T62" s="88"/>
      <c r="U62" s="87">
        <f t="shared" si="3"/>
        <v>20</v>
      </c>
      <c r="V62" s="87"/>
      <c r="W62" s="87"/>
      <c r="X62" s="87"/>
      <c r="Y62" s="87"/>
      <c r="Z62" s="87"/>
      <c r="AA62" s="87"/>
      <c r="AB62" s="87"/>
      <c r="AC62" s="87"/>
      <c r="AD62" s="28">
        <f t="shared" si="1"/>
        <v>5.4794520547945202E-2</v>
      </c>
      <c r="AE62" s="86">
        <f t="shared" si="2"/>
        <v>445.71960516076052</v>
      </c>
      <c r="AF62" s="86"/>
      <c r="AG62" s="86"/>
      <c r="AH62" s="86"/>
      <c r="AI62" s="86"/>
      <c r="AJ62" s="86"/>
      <c r="AK62" s="86"/>
      <c r="AL62" s="86"/>
    </row>
    <row r="63" spans="2:38" s="4" customFormat="1" ht="21.45" customHeight="1" thickBot="1" x14ac:dyDescent="0.25">
      <c r="B63" s="49" t="s">
        <v>87</v>
      </c>
      <c r="C63" s="49"/>
      <c r="D63" s="49"/>
      <c r="E63" s="49"/>
      <c r="F63" s="6"/>
      <c r="G63" s="7"/>
      <c r="H63" s="7"/>
      <c r="I63" s="7"/>
      <c r="J63" s="7"/>
      <c r="K63" s="7"/>
      <c r="L63" s="8"/>
      <c r="M63" s="89">
        <f>SUM(M17:T62)</f>
        <v>1584000</v>
      </c>
      <c r="N63" s="89"/>
      <c r="O63" s="89"/>
      <c r="P63" s="89"/>
      <c r="Q63" s="89"/>
      <c r="R63" s="89"/>
      <c r="S63" s="89"/>
      <c r="T63" s="89"/>
      <c r="U63" s="9"/>
      <c r="V63" s="10"/>
      <c r="W63" s="10"/>
      <c r="X63" s="10"/>
      <c r="Y63" s="10"/>
      <c r="Z63" s="10"/>
      <c r="AA63" s="10"/>
      <c r="AB63" s="10"/>
      <c r="AC63" s="11"/>
      <c r="AD63" s="29"/>
      <c r="AE63" s="90">
        <f>SUM(AE17:AL62)</f>
        <v>182622.47251213505</v>
      </c>
      <c r="AF63" s="90"/>
      <c r="AG63" s="90"/>
      <c r="AH63" s="90"/>
      <c r="AI63" s="90"/>
      <c r="AJ63" s="90"/>
      <c r="AK63" s="90"/>
      <c r="AL63" s="90"/>
    </row>
    <row r="64" spans="2:38" ht="25.95" customHeight="1" x14ac:dyDescent="0.2">
      <c r="B64" s="5" t="s">
        <v>21</v>
      </c>
      <c r="C64" s="41" t="s">
        <v>88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/>
      <c r="Z64" s="13"/>
      <c r="AA64" s="13"/>
      <c r="AB64" s="13"/>
      <c r="AC64" s="13"/>
      <c r="AD64" s="30"/>
      <c r="AE64" s="13"/>
      <c r="AF64" s="32"/>
      <c r="AG64" s="13"/>
      <c r="AH64" s="13"/>
      <c r="AI64" s="13"/>
      <c r="AJ64" s="13"/>
    </row>
    <row r="65" spans="2:39" ht="25.95" customHeight="1" x14ac:dyDescent="0.2">
      <c r="B65" s="5" t="s">
        <v>89</v>
      </c>
      <c r="C65" s="41" t="s">
        <v>90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3"/>
      <c r="AA65" s="13"/>
      <c r="AB65" s="13"/>
      <c r="AC65" s="13"/>
      <c r="AD65" s="30"/>
      <c r="AE65" s="13"/>
      <c r="AF65" s="32"/>
      <c r="AG65" s="13"/>
      <c r="AH65" s="13"/>
      <c r="AI65" s="13"/>
      <c r="AJ65" s="13"/>
    </row>
    <row r="66" spans="2:39" ht="25.95" customHeight="1" x14ac:dyDescent="0.2">
      <c r="B66" s="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3"/>
      <c r="Z66" s="13"/>
      <c r="AA66" s="13"/>
      <c r="AB66" s="13"/>
      <c r="AC66" s="13"/>
      <c r="AD66" s="30"/>
      <c r="AE66" s="13"/>
      <c r="AF66" s="32"/>
      <c r="AG66" s="13"/>
      <c r="AH66" s="13"/>
      <c r="AI66" s="13"/>
      <c r="AJ66" s="13"/>
    </row>
    <row r="67" spans="2:39" ht="12" customHeight="1" x14ac:dyDescent="0.2">
      <c r="B67" s="42" t="s">
        <v>92</v>
      </c>
      <c r="C67" s="42"/>
      <c r="D67" s="42"/>
      <c r="E67" s="42"/>
      <c r="F67" s="42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T67" s="43"/>
      <c r="U67" s="43"/>
      <c r="V67" s="43"/>
      <c r="W67" s="43"/>
      <c r="X67" s="43"/>
      <c r="Y67" s="43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</row>
    <row r="68" spans="2:39" ht="11.25" customHeight="1" x14ac:dyDescent="0.2">
      <c r="G68" s="39" t="s">
        <v>93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 t="s">
        <v>94</v>
      </c>
      <c r="U68" s="39"/>
      <c r="V68" s="39"/>
      <c r="AA68" s="40" t="s">
        <v>95</v>
      </c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</sheetData>
  <mergeCells count="280">
    <mergeCell ref="G68:S68"/>
    <mergeCell ref="T68:V68"/>
    <mergeCell ref="AA68:AM68"/>
    <mergeCell ref="C64:M64"/>
    <mergeCell ref="C65:M65"/>
    <mergeCell ref="B67:F67"/>
    <mergeCell ref="G67:R67"/>
    <mergeCell ref="T67:Y67"/>
    <mergeCell ref="AA67:AM67"/>
    <mergeCell ref="B62:E62"/>
    <mergeCell ref="F62:L62"/>
    <mergeCell ref="M62:T62"/>
    <mergeCell ref="U62:AC62"/>
    <mergeCell ref="AE62:AL62"/>
    <mergeCell ref="B63:E63"/>
    <mergeCell ref="M63:T63"/>
    <mergeCell ref="AE63:AL63"/>
    <mergeCell ref="B60:E60"/>
    <mergeCell ref="F60:L60"/>
    <mergeCell ref="M60:T60"/>
    <mergeCell ref="U60:AC60"/>
    <mergeCell ref="AE60:AL60"/>
    <mergeCell ref="B61:E61"/>
    <mergeCell ref="F61:L61"/>
    <mergeCell ref="M61:T61"/>
    <mergeCell ref="U61:AC61"/>
    <mergeCell ref="AE61:AL61"/>
    <mergeCell ref="B58:E58"/>
    <mergeCell ref="F58:L58"/>
    <mergeCell ref="M58:T58"/>
    <mergeCell ref="U58:AC58"/>
    <mergeCell ref="AE58:AL58"/>
    <mergeCell ref="B59:E59"/>
    <mergeCell ref="F59:L59"/>
    <mergeCell ref="M59:T59"/>
    <mergeCell ref="U59:AC59"/>
    <mergeCell ref="AE59:AL59"/>
    <mergeCell ref="B56:E56"/>
    <mergeCell ref="F56:L56"/>
    <mergeCell ref="M56:T56"/>
    <mergeCell ref="U56:AC56"/>
    <mergeCell ref="AE56:AL56"/>
    <mergeCell ref="B57:E57"/>
    <mergeCell ref="F57:L57"/>
    <mergeCell ref="M57:T57"/>
    <mergeCell ref="U57:AC57"/>
    <mergeCell ref="AE57:AL57"/>
    <mergeCell ref="B54:E54"/>
    <mergeCell ref="F54:L54"/>
    <mergeCell ref="M54:T54"/>
    <mergeCell ref="U54:AC54"/>
    <mergeCell ref="AE54:AL54"/>
    <mergeCell ref="B55:E55"/>
    <mergeCell ref="F55:L55"/>
    <mergeCell ref="M55:T55"/>
    <mergeCell ref="U55:AC55"/>
    <mergeCell ref="AE55:AL55"/>
    <mergeCell ref="B52:E52"/>
    <mergeCell ref="F52:L52"/>
    <mergeCell ref="M52:T52"/>
    <mergeCell ref="U52:AC52"/>
    <mergeCell ref="AE52:AL52"/>
    <mergeCell ref="B53:E53"/>
    <mergeCell ref="F53:L53"/>
    <mergeCell ref="M53:T53"/>
    <mergeCell ref="U53:AC53"/>
    <mergeCell ref="AE53:AL53"/>
    <mergeCell ref="B50:E50"/>
    <mergeCell ref="F50:L50"/>
    <mergeCell ref="M50:T50"/>
    <mergeCell ref="U50:AC50"/>
    <mergeCell ref="AE50:AL50"/>
    <mergeCell ref="B51:E51"/>
    <mergeCell ref="F51:L51"/>
    <mergeCell ref="M51:T51"/>
    <mergeCell ref="U51:AC51"/>
    <mergeCell ref="AE51:AL51"/>
    <mergeCell ref="B48:E48"/>
    <mergeCell ref="F48:L48"/>
    <mergeCell ref="M48:T48"/>
    <mergeCell ref="U48:AC48"/>
    <mergeCell ref="AE48:AL48"/>
    <mergeCell ref="B49:E49"/>
    <mergeCell ref="F49:L49"/>
    <mergeCell ref="M49:T49"/>
    <mergeCell ref="U49:AC49"/>
    <mergeCell ref="AE49:AL49"/>
    <mergeCell ref="B46:E46"/>
    <mergeCell ref="F46:L46"/>
    <mergeCell ref="M46:T46"/>
    <mergeCell ref="U46:AC46"/>
    <mergeCell ref="AE46:AL46"/>
    <mergeCell ref="B47:E47"/>
    <mergeCell ref="F47:L47"/>
    <mergeCell ref="M47:T47"/>
    <mergeCell ref="U47:AC47"/>
    <mergeCell ref="AE47:AL47"/>
    <mergeCell ref="B44:E44"/>
    <mergeCell ref="F44:L44"/>
    <mergeCell ref="M44:T44"/>
    <mergeCell ref="U44:AC44"/>
    <mergeCell ref="AE44:AL44"/>
    <mergeCell ref="B45:E45"/>
    <mergeCell ref="F45:L45"/>
    <mergeCell ref="M45:T45"/>
    <mergeCell ref="U45:AC45"/>
    <mergeCell ref="AE45:AL45"/>
    <mergeCell ref="B42:E42"/>
    <mergeCell ref="F42:L42"/>
    <mergeCell ref="M42:T42"/>
    <mergeCell ref="U42:AC42"/>
    <mergeCell ref="AE42:AL42"/>
    <mergeCell ref="B43:E43"/>
    <mergeCell ref="F43:L43"/>
    <mergeCell ref="M43:T43"/>
    <mergeCell ref="U43:AC43"/>
    <mergeCell ref="AE43:AL43"/>
    <mergeCell ref="B40:E40"/>
    <mergeCell ref="F40:L40"/>
    <mergeCell ref="M40:T40"/>
    <mergeCell ref="U40:AC40"/>
    <mergeCell ref="AE40:AL40"/>
    <mergeCell ref="B41:E41"/>
    <mergeCell ref="F41:L41"/>
    <mergeCell ref="M41:T41"/>
    <mergeCell ref="U41:AC41"/>
    <mergeCell ref="AE41:AL41"/>
    <mergeCell ref="B38:E38"/>
    <mergeCell ref="F38:L38"/>
    <mergeCell ref="M38:T38"/>
    <mergeCell ref="U38:AC38"/>
    <mergeCell ref="AE38:AL38"/>
    <mergeCell ref="B39:E39"/>
    <mergeCell ref="F39:L39"/>
    <mergeCell ref="M39:T39"/>
    <mergeCell ref="U39:AC39"/>
    <mergeCell ref="AE39:AL39"/>
    <mergeCell ref="B36:E36"/>
    <mergeCell ref="F36:L36"/>
    <mergeCell ref="M36:T36"/>
    <mergeCell ref="U36:AC36"/>
    <mergeCell ref="AE36:AL36"/>
    <mergeCell ref="B37:E37"/>
    <mergeCell ref="F37:L37"/>
    <mergeCell ref="M37:T37"/>
    <mergeCell ref="U37:AC37"/>
    <mergeCell ref="AE37:AL37"/>
    <mergeCell ref="B34:E34"/>
    <mergeCell ref="F34:L34"/>
    <mergeCell ref="M34:T34"/>
    <mergeCell ref="U34:AC34"/>
    <mergeCell ref="AE34:AL34"/>
    <mergeCell ref="B35:E35"/>
    <mergeCell ref="F35:L35"/>
    <mergeCell ref="M35:T35"/>
    <mergeCell ref="U35:AC35"/>
    <mergeCell ref="AE35:AL35"/>
    <mergeCell ref="B32:E32"/>
    <mergeCell ref="F32:L32"/>
    <mergeCell ref="M32:T32"/>
    <mergeCell ref="U32:AC32"/>
    <mergeCell ref="AE32:AL32"/>
    <mergeCell ref="B33:E33"/>
    <mergeCell ref="F33:L33"/>
    <mergeCell ref="M33:T33"/>
    <mergeCell ref="U33:AC33"/>
    <mergeCell ref="AE33:AL33"/>
    <mergeCell ref="B30:E30"/>
    <mergeCell ref="F30:L30"/>
    <mergeCell ref="M30:T30"/>
    <mergeCell ref="U30:AC30"/>
    <mergeCell ref="AE30:AL30"/>
    <mergeCell ref="B31:E31"/>
    <mergeCell ref="F31:L31"/>
    <mergeCell ref="M31:T31"/>
    <mergeCell ref="U31:AC31"/>
    <mergeCell ref="AE31:AL31"/>
    <mergeCell ref="B28:E28"/>
    <mergeCell ref="F28:L28"/>
    <mergeCell ref="M28:T28"/>
    <mergeCell ref="U28:AC28"/>
    <mergeCell ref="AE28:AL28"/>
    <mergeCell ref="B29:E29"/>
    <mergeCell ref="F29:L29"/>
    <mergeCell ref="M29:T29"/>
    <mergeCell ref="U29:AC29"/>
    <mergeCell ref="AE29:AL29"/>
    <mergeCell ref="B26:E26"/>
    <mergeCell ref="F26:L26"/>
    <mergeCell ref="M26:T26"/>
    <mergeCell ref="U26:AC26"/>
    <mergeCell ref="AE26:AL26"/>
    <mergeCell ref="B27:E27"/>
    <mergeCell ref="F27:L27"/>
    <mergeCell ref="M27:T27"/>
    <mergeCell ref="U27:AC27"/>
    <mergeCell ref="AE27:AL27"/>
    <mergeCell ref="B24:E24"/>
    <mergeCell ref="F24:L24"/>
    <mergeCell ref="M24:T24"/>
    <mergeCell ref="U24:AC24"/>
    <mergeCell ref="AE24:AL24"/>
    <mergeCell ref="B25:E25"/>
    <mergeCell ref="F25:L25"/>
    <mergeCell ref="M25:T25"/>
    <mergeCell ref="U25:AC25"/>
    <mergeCell ref="AE25:AL25"/>
    <mergeCell ref="B22:E22"/>
    <mergeCell ref="F22:L22"/>
    <mergeCell ref="M22:T22"/>
    <mergeCell ref="U22:AC22"/>
    <mergeCell ref="AE22:AL22"/>
    <mergeCell ref="B23:E23"/>
    <mergeCell ref="F23:L23"/>
    <mergeCell ref="M23:T23"/>
    <mergeCell ref="U23:AC23"/>
    <mergeCell ref="AE23:AL23"/>
    <mergeCell ref="B20:E20"/>
    <mergeCell ref="F20:L20"/>
    <mergeCell ref="M20:T20"/>
    <mergeCell ref="U20:AC20"/>
    <mergeCell ref="AE20:AL20"/>
    <mergeCell ref="B21:E21"/>
    <mergeCell ref="F21:L21"/>
    <mergeCell ref="M21:T21"/>
    <mergeCell ref="U21:AC21"/>
    <mergeCell ref="AE21:AL21"/>
    <mergeCell ref="B18:E18"/>
    <mergeCell ref="F18:L18"/>
    <mergeCell ref="M18:T18"/>
    <mergeCell ref="U18:AC18"/>
    <mergeCell ref="AE18:AL18"/>
    <mergeCell ref="B19:E19"/>
    <mergeCell ref="F19:L19"/>
    <mergeCell ref="M19:T19"/>
    <mergeCell ref="U19:AC19"/>
    <mergeCell ref="AE19:AL19"/>
    <mergeCell ref="B16:E16"/>
    <mergeCell ref="F16:L16"/>
    <mergeCell ref="M16:T16"/>
    <mergeCell ref="U16:AC16"/>
    <mergeCell ref="AE16:AL16"/>
    <mergeCell ref="B17:E17"/>
    <mergeCell ref="F17:L17"/>
    <mergeCell ref="M17:T17"/>
    <mergeCell ref="U17:AC17"/>
    <mergeCell ref="AE17:AL17"/>
    <mergeCell ref="C13:AM13"/>
    <mergeCell ref="B15:E15"/>
    <mergeCell ref="F15:L15"/>
    <mergeCell ref="M15:T15"/>
    <mergeCell ref="U15:AC15"/>
    <mergeCell ref="AE15:AL15"/>
    <mergeCell ref="B12:D12"/>
    <mergeCell ref="E12:I12"/>
    <mergeCell ref="J12:P12"/>
    <mergeCell ref="Q12:W12"/>
    <mergeCell ref="X12:AG12"/>
    <mergeCell ref="AH12:AL12"/>
    <mergeCell ref="B11:D11"/>
    <mergeCell ref="E11:I11"/>
    <mergeCell ref="J11:P11"/>
    <mergeCell ref="Q11:W11"/>
    <mergeCell ref="X11:AG11"/>
    <mergeCell ref="AH11:AL11"/>
    <mergeCell ref="B8:C8"/>
    <mergeCell ref="D8:AM8"/>
    <mergeCell ref="B10:D10"/>
    <mergeCell ref="E10:I10"/>
    <mergeCell ref="J10:P10"/>
    <mergeCell ref="Q10:W10"/>
    <mergeCell ref="X10:AG10"/>
    <mergeCell ref="AH10:AL10"/>
    <mergeCell ref="B1:C1"/>
    <mergeCell ref="D1:AM1"/>
    <mergeCell ref="B2:AM2"/>
    <mergeCell ref="B4:C4"/>
    <mergeCell ref="D4:AM4"/>
    <mergeCell ref="B6:C6"/>
    <mergeCell ref="D6:AM6"/>
  </mergeCells>
  <pageMargins left="0.39370078740157477" right="0.39370078740157477" top="0.39370078740157477" bottom="0.39370078740157477" header="0.39370078740157499" footer="0.39370078740157499"/>
  <pageSetup paperSize="9" scale="92" fitToHeight="0" pageOrder="overThenDown" orientation="portrait" r:id="rId1"/>
  <headerFooter alignWithMargins="0"/>
  <rowBreaks count="1" manualBreakCount="1">
    <brk id="6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29"/>
  <sheetViews>
    <sheetView view="pageBreakPreview" zoomScaleNormal="100" zoomScaleSheetLayoutView="100" workbookViewId="0">
      <selection activeCell="C29" sqref="C29"/>
    </sheetView>
  </sheetViews>
  <sheetFormatPr defaultRowHeight="13.8" x14ac:dyDescent="0.25"/>
  <cols>
    <col min="1" max="1" width="23.7109375" style="14" bestFit="1" customWidth="1"/>
    <col min="2" max="2" width="20.42578125" style="14" bestFit="1" customWidth="1"/>
    <col min="3" max="3" width="16.42578125" style="14" bestFit="1" customWidth="1"/>
    <col min="4" max="4" width="9.140625" style="14"/>
    <col min="5" max="5" width="54.140625" style="14" bestFit="1" customWidth="1"/>
    <col min="6" max="6" width="10.28515625" style="18" bestFit="1" customWidth="1"/>
    <col min="7" max="16384" width="9.140625" style="14"/>
  </cols>
  <sheetData>
    <row r="1" spans="1:5" x14ac:dyDescent="0.25">
      <c r="A1" s="17" t="s">
        <v>101</v>
      </c>
      <c r="B1" s="17" t="s">
        <v>96</v>
      </c>
      <c r="C1" s="17" t="s">
        <v>97</v>
      </c>
      <c r="D1" s="16"/>
      <c r="E1" s="17" t="s">
        <v>102</v>
      </c>
    </row>
    <row r="2" spans="1:5" x14ac:dyDescent="0.25">
      <c r="A2" s="19">
        <v>44712</v>
      </c>
      <c r="B2" s="20">
        <v>-1728000</v>
      </c>
      <c r="C2" s="21">
        <v>0.12</v>
      </c>
      <c r="E2" s="20">
        <v>144000</v>
      </c>
    </row>
    <row r="3" spans="1:5" x14ac:dyDescent="0.25">
      <c r="A3" s="19">
        <v>44712</v>
      </c>
      <c r="B3" s="20">
        <v>144000</v>
      </c>
    </row>
    <row r="4" spans="1:5" x14ac:dyDescent="0.25">
      <c r="A4" s="19">
        <v>44792</v>
      </c>
      <c r="B4" s="20">
        <v>72000</v>
      </c>
      <c r="E4" s="16" t="s">
        <v>103</v>
      </c>
    </row>
    <row r="5" spans="1:5" ht="14.4" x14ac:dyDescent="0.3">
      <c r="A5" s="19">
        <v>44824</v>
      </c>
      <c r="B5" s="20">
        <v>72000</v>
      </c>
      <c r="E5" s="33" t="s">
        <v>105</v>
      </c>
    </row>
    <row r="6" spans="1:5" x14ac:dyDescent="0.25">
      <c r="A6" s="19">
        <v>44854</v>
      </c>
      <c r="B6" s="20">
        <v>72000</v>
      </c>
      <c r="E6" s="24">
        <v>1401377.53</v>
      </c>
    </row>
    <row r="7" spans="1:5" ht="14.4" x14ac:dyDescent="0.3">
      <c r="A7" s="19">
        <v>44883</v>
      </c>
      <c r="B7" s="20">
        <v>72000</v>
      </c>
      <c r="E7" s="35" t="s">
        <v>106</v>
      </c>
    </row>
    <row r="8" spans="1:5" x14ac:dyDescent="0.25">
      <c r="A8" s="19">
        <v>44915</v>
      </c>
      <c r="B8" s="20">
        <v>72000</v>
      </c>
      <c r="E8" s="23">
        <f>C29</f>
        <v>1401377.5274878645</v>
      </c>
    </row>
    <row r="9" spans="1:5" ht="14.4" x14ac:dyDescent="0.3">
      <c r="A9" s="19">
        <v>44946</v>
      </c>
      <c r="B9" s="20">
        <v>72000</v>
      </c>
      <c r="E9" s="34" t="s">
        <v>107</v>
      </c>
    </row>
    <row r="10" spans="1:5" x14ac:dyDescent="0.25">
      <c r="A10" s="19">
        <v>44977</v>
      </c>
      <c r="B10" s="20">
        <v>72000</v>
      </c>
      <c r="E10" s="22">
        <f>E6-E8</f>
        <v>2.5121355429291725E-3</v>
      </c>
    </row>
    <row r="11" spans="1:5" x14ac:dyDescent="0.25">
      <c r="A11" s="19">
        <v>45005</v>
      </c>
      <c r="B11" s="20">
        <v>72000</v>
      </c>
    </row>
    <row r="12" spans="1:5" x14ac:dyDescent="0.25">
      <c r="A12" s="19">
        <v>45036</v>
      </c>
      <c r="B12" s="20">
        <v>72000</v>
      </c>
      <c r="E12" s="16" t="s">
        <v>108</v>
      </c>
    </row>
    <row r="13" spans="1:5" ht="14.4" x14ac:dyDescent="0.3">
      <c r="A13" s="19">
        <v>45065</v>
      </c>
      <c r="B13" s="20">
        <v>72000</v>
      </c>
      <c r="E13" s="36" t="s">
        <v>105</v>
      </c>
    </row>
    <row r="14" spans="1:5" x14ac:dyDescent="0.25">
      <c r="A14" s="19">
        <v>45097</v>
      </c>
      <c r="B14" s="20">
        <v>72000</v>
      </c>
      <c r="E14" s="20">
        <v>182622.47</v>
      </c>
    </row>
    <row r="15" spans="1:5" ht="14.4" x14ac:dyDescent="0.3">
      <c r="A15" s="19">
        <v>45127</v>
      </c>
      <c r="B15" s="20">
        <v>72000</v>
      </c>
      <c r="E15" s="36" t="s">
        <v>106</v>
      </c>
    </row>
    <row r="16" spans="1:5" x14ac:dyDescent="0.25">
      <c r="A16" s="19">
        <v>45156</v>
      </c>
      <c r="B16" s="20">
        <v>72000</v>
      </c>
      <c r="E16" s="23">
        <f>-C27</f>
        <v>182622.47251213551</v>
      </c>
    </row>
    <row r="17" spans="1:5" ht="14.4" x14ac:dyDescent="0.3">
      <c r="A17" s="19">
        <v>45189</v>
      </c>
      <c r="B17" s="20">
        <v>72000</v>
      </c>
      <c r="E17" s="36" t="s">
        <v>107</v>
      </c>
    </row>
    <row r="18" spans="1:5" x14ac:dyDescent="0.25">
      <c r="A18" s="19">
        <v>45219</v>
      </c>
      <c r="B18" s="20">
        <v>72000</v>
      </c>
      <c r="E18" s="22">
        <f>E14-E16</f>
        <v>-2.5121355138253421E-3</v>
      </c>
    </row>
    <row r="19" spans="1:5" x14ac:dyDescent="0.25">
      <c r="A19" s="19">
        <v>45250</v>
      </c>
      <c r="B19" s="20">
        <v>72000</v>
      </c>
    </row>
    <row r="20" spans="1:5" x14ac:dyDescent="0.25">
      <c r="A20" s="19">
        <v>45280</v>
      </c>
      <c r="B20" s="20">
        <v>72000</v>
      </c>
    </row>
    <row r="21" spans="1:5" x14ac:dyDescent="0.25">
      <c r="A21" s="19">
        <v>45310</v>
      </c>
      <c r="B21" s="20">
        <v>72000</v>
      </c>
    </row>
    <row r="22" spans="1:5" x14ac:dyDescent="0.25">
      <c r="A22" s="19">
        <v>45342</v>
      </c>
      <c r="B22" s="20">
        <v>72000</v>
      </c>
    </row>
    <row r="23" spans="1:5" x14ac:dyDescent="0.25">
      <c r="A23" s="19">
        <v>45371</v>
      </c>
      <c r="B23" s="20">
        <v>72000</v>
      </c>
    </row>
    <row r="24" spans="1:5" x14ac:dyDescent="0.25">
      <c r="A24" s="19">
        <v>45401</v>
      </c>
      <c r="B24" s="20">
        <v>72000</v>
      </c>
    </row>
    <row r="25" spans="1:5" x14ac:dyDescent="0.25">
      <c r="A25" s="19">
        <v>45432</v>
      </c>
      <c r="B25" s="20">
        <v>72000</v>
      </c>
    </row>
    <row r="27" spans="1:5" x14ac:dyDescent="0.25">
      <c r="A27" s="15"/>
      <c r="C27" s="23">
        <f>XNPV(C2,B2:B25,A2:A25)</f>
        <v>-182622.47251213551</v>
      </c>
    </row>
    <row r="28" spans="1:5" x14ac:dyDescent="0.25">
      <c r="A28" s="15"/>
      <c r="C28" s="23">
        <f>-B2</f>
        <v>1728000</v>
      </c>
    </row>
    <row r="29" spans="1:5" x14ac:dyDescent="0.25">
      <c r="C29" s="38">
        <f>SUM(C27:C28)-E2</f>
        <v>1401377.5274878645</v>
      </c>
      <c r="D29" s="17" t="s">
        <v>98</v>
      </c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Исходник</vt:lpstr>
      <vt:lpstr>Исходник расчет</vt:lpstr>
      <vt:lpstr>Обязательство расчет</vt:lpstr>
      <vt:lpstr>Исходник!Заголовки_для_печати</vt:lpstr>
      <vt:lpstr>'Исходник расчет'!Заголовки_для_печати</vt:lpstr>
      <vt:lpstr>'Исходник расчет'!Область_печати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cp:revision>1</cp:revision>
  <cp:lastPrinted>2022-05-22T19:14:30Z</cp:lastPrinted>
  <dcterms:created xsi:type="dcterms:W3CDTF">2022-05-20T08:06:10Z</dcterms:created>
  <dcterms:modified xsi:type="dcterms:W3CDTF">2022-06-14T07:49:11Z</dcterms:modified>
</cp:coreProperties>
</file>