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РАБОЧАЯ ПАПКА\ПТ Поляшов и К\Отчетность\"/>
    </mc:Choice>
  </mc:AlternateContent>
  <bookViews>
    <workbookView xWindow="0" yWindow="0" windowWidth="11400" windowHeight="5895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T25" i="1" l="1"/>
  <c r="U25" i="1"/>
  <c r="U26" i="1" s="1"/>
  <c r="X25" i="1"/>
  <c r="X26" i="1" s="1"/>
  <c r="Y25" i="1"/>
  <c r="Y26" i="1" s="1"/>
  <c r="T26" i="1"/>
  <c r="Z23" i="1"/>
  <c r="Z24" i="1" s="1"/>
  <c r="R23" i="1"/>
  <c r="R24" i="1" s="1"/>
  <c r="U23" i="1"/>
  <c r="U24" i="1" s="1"/>
  <c r="V23" i="1"/>
  <c r="V24" i="1" s="1"/>
  <c r="Y23" i="1"/>
  <c r="Y24" i="1" s="1"/>
  <c r="Q23" i="1"/>
  <c r="Q24" i="1" s="1"/>
  <c r="T21" i="1"/>
  <c r="T22" i="1" s="1"/>
  <c r="X21" i="1"/>
  <c r="X22" i="1"/>
  <c r="S19" i="1"/>
  <c r="S20" i="1" s="1"/>
  <c r="T19" i="1"/>
  <c r="T20" i="1" s="1"/>
  <c r="W19" i="1"/>
  <c r="W20" i="1" s="1"/>
  <c r="X19" i="1"/>
  <c r="X20" i="1" s="1"/>
  <c r="Q19" i="1"/>
  <c r="Q20" i="1" s="1"/>
  <c r="W10" i="1"/>
  <c r="W9" i="1"/>
  <c r="X9" i="1"/>
  <c r="T9" i="1"/>
  <c r="S9" i="1"/>
  <c r="S16" i="1"/>
  <c r="S17" i="1" s="1"/>
  <c r="R16" i="1"/>
  <c r="R17" i="1" s="1"/>
  <c r="R13" i="1"/>
  <c r="R14" i="1" s="1"/>
  <c r="N27" i="1"/>
  <c r="O25" i="1"/>
  <c r="R25" i="1" s="1"/>
  <c r="R26" i="1" s="1"/>
  <c r="O23" i="1"/>
  <c r="S23" i="1" s="1"/>
  <c r="S24" i="1" s="1"/>
  <c r="O21" i="1"/>
  <c r="U21" i="1" s="1"/>
  <c r="U22" i="1" s="1"/>
  <c r="K27" i="1"/>
  <c r="O19" i="1"/>
  <c r="U19" i="1" s="1"/>
  <c r="U20" i="1" s="1"/>
  <c r="O16" i="1"/>
  <c r="Q16" i="1" s="1"/>
  <c r="Q17" i="1" s="1"/>
  <c r="O13" i="1"/>
  <c r="Q13" i="1" s="1"/>
  <c r="Q14" i="1" s="1"/>
  <c r="O11" i="1"/>
  <c r="O27" i="1" s="1"/>
  <c r="O9" i="1"/>
  <c r="U9" i="1" s="1"/>
  <c r="U27" i="1" l="1"/>
  <c r="U10" i="1"/>
  <c r="U28" i="1" s="1"/>
  <c r="Q11" i="1"/>
  <c r="Q12" i="1" s="1"/>
  <c r="S11" i="1"/>
  <c r="S12" i="1" s="1"/>
  <c r="S13" i="1"/>
  <c r="S14" i="1" s="1"/>
  <c r="Q21" i="1"/>
  <c r="Q22" i="1" s="1"/>
  <c r="S21" i="1"/>
  <c r="S22" i="1" s="1"/>
  <c r="Q9" i="1"/>
  <c r="Z9" i="1"/>
  <c r="V9" i="1"/>
  <c r="Z19" i="1"/>
  <c r="Z20" i="1" s="1"/>
  <c r="V19" i="1"/>
  <c r="V20" i="1" s="1"/>
  <c r="R19" i="1"/>
  <c r="R20" i="1" s="1"/>
  <c r="Z21" i="1"/>
  <c r="Z22" i="1" s="1"/>
  <c r="V21" i="1"/>
  <c r="V22" i="1" s="1"/>
  <c r="R21" i="1"/>
  <c r="R22" i="1" s="1"/>
  <c r="X23" i="1"/>
  <c r="X24" i="1" s="1"/>
  <c r="T23" i="1"/>
  <c r="T24" i="1" s="1"/>
  <c r="Q25" i="1"/>
  <c r="Q26" i="1" s="1"/>
  <c r="W25" i="1"/>
  <c r="W26" i="1" s="1"/>
  <c r="S25" i="1"/>
  <c r="S26" i="1" s="1"/>
  <c r="S10" i="1"/>
  <c r="S28" i="1" s="1"/>
  <c r="W21" i="1"/>
  <c r="R11" i="1"/>
  <c r="R12" i="1" s="1"/>
  <c r="R9" i="1"/>
  <c r="Y9" i="1"/>
  <c r="X10" i="1"/>
  <c r="T10" i="1"/>
  <c r="T28" i="1" s="1"/>
  <c r="Y19" i="1"/>
  <c r="Y20" i="1" s="1"/>
  <c r="Y21" i="1"/>
  <c r="Y22" i="1" s="1"/>
  <c r="W23" i="1"/>
  <c r="W24" i="1" s="1"/>
  <c r="Z25" i="1"/>
  <c r="Z26" i="1" s="1"/>
  <c r="V25" i="1"/>
  <c r="V26" i="1" s="1"/>
  <c r="Q27" i="1" l="1"/>
  <c r="Q10" i="1"/>
  <c r="Q28" i="1" s="1"/>
  <c r="S27" i="1"/>
  <c r="X28" i="1"/>
  <c r="W22" i="1"/>
  <c r="W28" i="1" s="1"/>
  <c r="W27" i="1"/>
  <c r="Y27" i="1"/>
  <c r="Y10" i="1"/>
  <c r="Y28" i="1" s="1"/>
  <c r="V10" i="1"/>
  <c r="V28" i="1" s="1"/>
  <c r="V27" i="1"/>
  <c r="T27" i="1"/>
  <c r="R27" i="1"/>
  <c r="R10" i="1"/>
  <c r="R28" i="1" s="1"/>
  <c r="Z27" i="1"/>
  <c r="Z10" i="1"/>
  <c r="Z28" i="1" s="1"/>
  <c r="X27" i="1"/>
</calcChain>
</file>

<file path=xl/sharedStrings.xml><?xml version="1.0" encoding="utf-8"?>
<sst xmlns="http://schemas.openxmlformats.org/spreadsheetml/2006/main" count="80" uniqueCount="60">
  <si>
    <t>Полное товарищество «Поляшов и компания»</t>
  </si>
  <si>
    <t>Способ начисления амортизации:</t>
  </si>
  <si>
    <t>Линейный способ</t>
  </si>
  <si>
    <t>Вид имущества,  Амортизационная группа,  Объект</t>
  </si>
  <si>
    <t>Инв. номер</t>
  </si>
  <si>
    <t>Дата ввода в эксплуатацию</t>
  </si>
  <si>
    <t>Стоимость объекта</t>
  </si>
  <si>
    <t>Остаток срока полезного использования</t>
  </si>
  <si>
    <t>Способ отражения расходов по амортизации</t>
  </si>
  <si>
    <t>1</t>
  </si>
  <si>
    <t>Основные средства</t>
  </si>
  <si>
    <t>Здание котельной</t>
  </si>
  <si>
    <t>000000008</t>
  </si>
  <si>
    <t>30.06.2006</t>
  </si>
  <si>
    <t>Установка к 2 компрес.</t>
  </si>
  <si>
    <t>000000015</t>
  </si>
  <si>
    <t>Эл. машина для опрес.</t>
  </si>
  <si>
    <t>000000016</t>
  </si>
  <si>
    <t>Пятая группа (свыше 7 лет до 10 лет включительно)</t>
  </si>
  <si>
    <t>Таль электрическая ТИП Т-10</t>
  </si>
  <si>
    <t>000000054</t>
  </si>
  <si>
    <t>26.02.2010</t>
  </si>
  <si>
    <t>Восьмая группа (свыше 20 лет до 25 лет включительно)</t>
  </si>
  <si>
    <t>Административно-производственное здание</t>
  </si>
  <si>
    <t>000000007</t>
  </si>
  <si>
    <t>Будка охраны</t>
  </si>
  <si>
    <t>000000056</t>
  </si>
  <si>
    <t>Мастерская с гаражом на 2 машины</t>
  </si>
  <si>
    <t>000000053</t>
  </si>
  <si>
    <t>Столярная мастерская с навесом</t>
  </si>
  <si>
    <t>000000055</t>
  </si>
  <si>
    <t>Итого</t>
  </si>
  <si>
    <t>Ответственный:</t>
  </si>
  <si>
    <t>Главный бухгалтер</t>
  </si>
  <si>
    <t>Загидулина В. Г.</t>
  </si>
  <si>
    <t>(должность)</t>
  </si>
  <si>
    <t>(расшифровка подписи)</t>
  </si>
  <si>
    <t>Справка-расчет амортизации с 2018 г при УСН</t>
  </si>
  <si>
    <t>Остаточная стоимость объекта на 01.01.2018 год</t>
  </si>
  <si>
    <t>Начисленная амортизация</t>
  </si>
  <si>
    <t>21 год</t>
  </si>
  <si>
    <t>Срок полезного использования, лет</t>
  </si>
  <si>
    <t>Срок полезного использования, мес.</t>
  </si>
  <si>
    <t>15 лет</t>
  </si>
  <si>
    <t>8 лет</t>
  </si>
  <si>
    <t>24 г. 8 мес.</t>
  </si>
  <si>
    <t xml:space="preserve">50% - в теч. первого календарного года применения УСН;                                    30% - в теч. второго календарного года применения УСН;                                                    20% - в теч. третьего календарного года применения УСН; </t>
  </si>
  <si>
    <t>Равными долями стоимости - в течение первых 10 лет применения УСН</t>
  </si>
  <si>
    <t>Расчет амортизации на 2018 год</t>
  </si>
  <si>
    <t>Расчет амортизации на 2019 год</t>
  </si>
  <si>
    <t>Расчет амортизации на 2020 год</t>
  </si>
  <si>
    <t>Ежеквартально</t>
  </si>
  <si>
    <t>Расчет амортизации на 2021 год</t>
  </si>
  <si>
    <t>Расчет амортизации на 2022 год</t>
  </si>
  <si>
    <t>Расчет амортизации на 2023 год</t>
  </si>
  <si>
    <t>Расчет амортизации на 2024 год</t>
  </si>
  <si>
    <t>Расчет амортизации на 2025 год</t>
  </si>
  <si>
    <t>Расчет амортизации на 2026 год</t>
  </si>
  <si>
    <t>Расчет амортизации на 2027 год</t>
  </si>
  <si>
    <t>За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</si>
</sst>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8"/>
      <name val="Arial"/>
    </font>
    <font>
      <b/>
      <sz val="10"/>
      <name val="Arial"/>
    </font>
    <font>
      <b/>
      <sz val="12"/>
      <name val="Arial"/>
    </font>
    <font>
      <b/>
      <sz val="11"/>
      <color rgb="FF003F2F"/>
      <name val="Arial"/>
    </font>
    <font>
      <sz val="9"/>
      <color rgb="FF003F2F"/>
      <name val="Arial"/>
    </font>
    <font>
      <sz val="10"/>
      <color rgb="FF003F2F"/>
      <name val="Arial"/>
    </font>
    <font>
      <sz val="9"/>
      <name val="Arial"/>
    </font>
    <font>
      <b/>
      <sz val="10"/>
      <color rgb="FF003F2F"/>
      <name val="Arial"/>
    </font>
    <font>
      <sz val="8"/>
      <name val="Arial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9"/>
      <color rgb="FF003F2F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0F6EF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left" vertical="top"/>
    </xf>
    <xf numFmtId="0" fontId="0" fillId="0" borderId="2" xfId="0" applyBorder="1" applyAlignment="1">
      <alignment horizontal="center" vertical="top"/>
    </xf>
    <xf numFmtId="0" fontId="9" fillId="0" borderId="3" xfId="0" applyFont="1" applyBorder="1"/>
    <xf numFmtId="0" fontId="0" fillId="0" borderId="3" xfId="0" applyBorder="1"/>
    <xf numFmtId="2" fontId="9" fillId="0" borderId="3" xfId="0" applyNumberFormat="1" applyFont="1" applyBorder="1" applyAlignment="1">
      <alignment vertical="top"/>
    </xf>
    <xf numFmtId="0" fontId="0" fillId="0" borderId="3" xfId="0" applyBorder="1" applyAlignment="1">
      <alignment vertical="top"/>
    </xf>
    <xf numFmtId="0" fontId="0" fillId="3" borderId="0" xfId="0" applyFill="1"/>
    <xf numFmtId="2" fontId="9" fillId="4" borderId="3" xfId="0" applyNumberFormat="1" applyFont="1" applyFill="1" applyBorder="1" applyAlignment="1">
      <alignment vertical="top"/>
    </xf>
    <xf numFmtId="0" fontId="9" fillId="4" borderId="3" xfId="0" applyFont="1" applyFill="1" applyBorder="1" applyAlignment="1">
      <alignment vertical="top"/>
    </xf>
    <xf numFmtId="0" fontId="0" fillId="4" borderId="3" xfId="0" applyFill="1" applyBorder="1" applyAlignment="1">
      <alignment vertical="top"/>
    </xf>
    <xf numFmtId="2" fontId="10" fillId="4" borderId="3" xfId="0" applyNumberFormat="1" applyFont="1" applyFill="1" applyBorder="1" applyAlignment="1">
      <alignment vertical="top"/>
    </xf>
    <xf numFmtId="0" fontId="9" fillId="4" borderId="3" xfId="0" applyFont="1" applyFill="1" applyBorder="1" applyAlignment="1">
      <alignment wrapText="1"/>
    </xf>
    <xf numFmtId="0" fontId="9" fillId="4" borderId="3" xfId="0" applyFont="1" applyFill="1" applyBorder="1"/>
    <xf numFmtId="0" fontId="0" fillId="4" borderId="3" xfId="0" applyFill="1" applyBorder="1"/>
    <xf numFmtId="0" fontId="9" fillId="4" borderId="3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10" fillId="4" borderId="4" xfId="0" applyFont="1" applyFill="1" applyBorder="1" applyAlignment="1">
      <alignment horizontal="left"/>
    </xf>
    <xf numFmtId="2" fontId="10" fillId="4" borderId="4" xfId="0" applyNumberFormat="1" applyFont="1" applyFill="1" applyBorder="1" applyAlignment="1">
      <alignment vertical="top"/>
    </xf>
    <xf numFmtId="0" fontId="4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/>
    </xf>
    <xf numFmtId="0" fontId="6" fillId="4" borderId="3" xfId="0" applyFont="1" applyFill="1" applyBorder="1" applyAlignment="1">
      <alignment horizontal="left" vertical="center" wrapText="1" indent="4"/>
    </xf>
    <xf numFmtId="4" fontId="6" fillId="4" borderId="3" xfId="0" applyNumberFormat="1" applyFont="1" applyFill="1" applyBorder="1" applyAlignment="1">
      <alignment horizontal="right" vertical="top"/>
    </xf>
    <xf numFmtId="0" fontId="9" fillId="4" borderId="3" xfId="0" applyFont="1" applyFill="1" applyBorder="1" applyAlignment="1">
      <alignment horizontal="left" vertical="top" wrapText="1"/>
    </xf>
    <xf numFmtId="4" fontId="6" fillId="0" borderId="3" xfId="0" applyNumberFormat="1" applyFont="1" applyBorder="1" applyAlignment="1">
      <alignment horizontal="right" vertical="top"/>
    </xf>
    <xf numFmtId="0" fontId="6" fillId="0" borderId="3" xfId="0" applyFont="1" applyBorder="1" applyAlignment="1">
      <alignment horizontal="center" vertical="center" wrapText="1"/>
    </xf>
    <xf numFmtId="0" fontId="6" fillId="4" borderId="3" xfId="0" applyFont="1" applyFill="1" applyBorder="1" applyAlignment="1">
      <alignment horizontal="right" vertical="top"/>
    </xf>
    <xf numFmtId="0" fontId="4" fillId="4" borderId="3" xfId="0" applyFont="1" applyFill="1" applyBorder="1" applyAlignment="1">
      <alignment horizontal="left" vertical="top"/>
    </xf>
    <xf numFmtId="2" fontId="6" fillId="0" borderId="3" xfId="0" applyNumberFormat="1" applyFont="1" applyBorder="1" applyAlignment="1">
      <alignment horizontal="right" vertical="top"/>
    </xf>
    <xf numFmtId="4" fontId="7" fillId="4" borderId="3" xfId="0" applyNumberFormat="1" applyFont="1" applyFill="1" applyBorder="1" applyAlignment="1">
      <alignment vertical="top"/>
    </xf>
    <xf numFmtId="0" fontId="11" fillId="4" borderId="3" xfId="0" applyFont="1" applyFill="1" applyBorder="1" applyAlignment="1">
      <alignment horizontal="left" vertical="top"/>
    </xf>
    <xf numFmtId="0" fontId="5" fillId="4" borderId="5" xfId="0" applyFont="1" applyFill="1" applyBorder="1" applyAlignment="1">
      <alignment horizontal="center" vertical="top"/>
    </xf>
    <xf numFmtId="0" fontId="5" fillId="4" borderId="6" xfId="0" applyFont="1" applyFill="1" applyBorder="1" applyAlignment="1">
      <alignment horizontal="center" vertical="top"/>
    </xf>
    <xf numFmtId="0" fontId="5" fillId="4" borderId="7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 vertical="top"/>
    </xf>
    <xf numFmtId="0" fontId="4" fillId="4" borderId="5" xfId="0" applyFont="1" applyFill="1" applyBorder="1" applyAlignment="1">
      <alignment horizontal="center" vertical="top"/>
    </xf>
    <xf numFmtId="0" fontId="4" fillId="4" borderId="6" xfId="0" applyFont="1" applyFill="1" applyBorder="1" applyAlignment="1">
      <alignment horizontal="center" vertical="top"/>
    </xf>
    <xf numFmtId="0" fontId="4" fillId="4" borderId="7" xfId="0" applyFont="1" applyFill="1" applyBorder="1" applyAlignment="1">
      <alignment horizontal="center" vertical="top"/>
    </xf>
    <xf numFmtId="4" fontId="6" fillId="4" borderId="3" xfId="0" applyNumberFormat="1" applyFont="1" applyFill="1" applyBorder="1" applyAlignment="1">
      <alignment horizontal="right" vertical="top"/>
    </xf>
    <xf numFmtId="0" fontId="8" fillId="0" borderId="0" xfId="0" applyFont="1" applyAlignment="1">
      <alignment horizontal="left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6" fillId="0" borderId="3" xfId="0" applyFont="1" applyBorder="1" applyAlignment="1">
      <alignment horizontal="left" vertical="center" wrapText="1" indent="6"/>
    </xf>
    <xf numFmtId="4" fontId="6" fillId="0" borderId="3" xfId="0" applyNumberFormat="1" applyFont="1" applyBorder="1" applyAlignment="1">
      <alignment horizontal="right" vertical="top"/>
    </xf>
    <xf numFmtId="0" fontId="7" fillId="4" borderId="3" xfId="0" applyFont="1" applyFill="1" applyBorder="1" applyAlignment="1">
      <alignment horizontal="left" vertical="top"/>
    </xf>
    <xf numFmtId="4" fontId="7" fillId="4" borderId="3" xfId="0" applyNumberFormat="1" applyFont="1" applyFill="1" applyBorder="1" applyAlignment="1">
      <alignment horizontal="center" vertical="top"/>
    </xf>
    <xf numFmtId="0" fontId="7" fillId="4" borderId="3" xfId="0" applyFont="1" applyFill="1" applyBorder="1" applyAlignment="1">
      <alignment horizontal="center" vertical="top"/>
    </xf>
    <xf numFmtId="0" fontId="6" fillId="4" borderId="3" xfId="0" applyFont="1" applyFill="1" applyBorder="1" applyAlignment="1">
      <alignment horizontal="left" vertical="center" wrapText="1" indent="4"/>
    </xf>
    <xf numFmtId="0" fontId="6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left" vertical="top" wrapText="1" indent="2"/>
    </xf>
    <xf numFmtId="0" fontId="9" fillId="0" borderId="3" xfId="0" applyFont="1" applyBorder="1" applyAlignment="1">
      <alignment horizontal="left" vertical="center" wrapText="1" indent="6"/>
    </xf>
    <xf numFmtId="0" fontId="3" fillId="4" borderId="3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 indent="2"/>
    </xf>
    <xf numFmtId="0" fontId="4" fillId="4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4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Z33"/>
  <sheetViews>
    <sheetView tabSelected="1" zoomScaleNormal="100" workbookViewId="0">
      <selection activeCell="A11" sqref="A11:C11"/>
    </sheetView>
  </sheetViews>
  <sheetFormatPr defaultColWidth="10.5" defaultRowHeight="11.45" customHeight="1" outlineLevelRow="4" x14ac:dyDescent="0.2"/>
  <cols>
    <col min="1" max="1" width="10.5" style="1" customWidth="1"/>
    <col min="2" max="2" width="8.5" style="1" customWidth="1"/>
    <col min="3" max="3" width="16.1640625" style="1" customWidth="1"/>
    <col min="4" max="5" width="15.83203125" style="1" customWidth="1"/>
    <col min="6" max="6" width="16.1640625" style="1" customWidth="1"/>
    <col min="7" max="7" width="8" style="1" customWidth="1"/>
    <col min="8" max="8" width="4.83203125" style="1" customWidth="1"/>
    <col min="9" max="9" width="10" style="1" customWidth="1"/>
    <col min="10" max="10" width="1.83203125" style="1" customWidth="1"/>
    <col min="11" max="11" width="9.1640625" style="1" customWidth="1"/>
    <col min="12" max="12" width="3" style="1" customWidth="1"/>
    <col min="13" max="13" width="6.5" style="1" customWidth="1"/>
    <col min="14" max="14" width="14.83203125" style="1" customWidth="1"/>
    <col min="15" max="15" width="17.1640625" style="1" customWidth="1"/>
    <col min="16" max="16" width="37.83203125" style="1" customWidth="1"/>
    <col min="17" max="17" width="13.33203125" customWidth="1"/>
    <col min="18" max="18" width="14" customWidth="1"/>
    <col min="19" max="19" width="16" customWidth="1"/>
    <col min="20" max="20" width="12.83203125" customWidth="1"/>
    <col min="21" max="21" width="13.33203125" customWidth="1"/>
    <col min="22" max="22" width="13.6640625" customWidth="1"/>
    <col min="23" max="23" width="13.83203125" customWidth="1"/>
    <col min="24" max="24" width="13.5" customWidth="1"/>
    <col min="25" max="25" width="12.6640625" customWidth="1"/>
    <col min="26" max="26" width="14" customWidth="1"/>
  </cols>
  <sheetData>
    <row r="1" spans="1:26" ht="12.95" customHeight="1" x14ac:dyDescent="0.2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26" ht="15.95" customHeight="1" x14ac:dyDescent="0.25">
      <c r="A2" s="61" t="s">
        <v>37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26" s="1" customFormat="1" ht="2.1" customHeight="1" x14ac:dyDescent="0.2"/>
    <row r="4" spans="1:26" ht="15" customHeight="1" x14ac:dyDescent="0.2">
      <c r="A4" s="2" t="s">
        <v>1</v>
      </c>
      <c r="B4" s="2"/>
      <c r="C4" s="2"/>
      <c r="D4" s="2"/>
      <c r="E4" s="2"/>
      <c r="F4" s="2"/>
      <c r="G4" s="2"/>
      <c r="H4" s="2" t="s">
        <v>2</v>
      </c>
      <c r="I4" s="2"/>
      <c r="J4" s="2"/>
    </row>
    <row r="5" spans="1:26" ht="63" customHeight="1" outlineLevel="1" x14ac:dyDescent="0.2">
      <c r="A5" s="62" t="s">
        <v>3</v>
      </c>
      <c r="B5" s="62"/>
      <c r="C5" s="62"/>
      <c r="D5" s="21" t="s">
        <v>41</v>
      </c>
      <c r="E5" s="21" t="s">
        <v>42</v>
      </c>
      <c r="F5" s="21" t="s">
        <v>7</v>
      </c>
      <c r="G5" s="62" t="s">
        <v>4</v>
      </c>
      <c r="H5" s="62"/>
      <c r="I5" s="62" t="s">
        <v>5</v>
      </c>
      <c r="J5" s="62"/>
      <c r="K5" s="62" t="s">
        <v>6</v>
      </c>
      <c r="L5" s="62"/>
      <c r="M5" s="62"/>
      <c r="N5" s="21" t="s">
        <v>39</v>
      </c>
      <c r="O5" s="21" t="s">
        <v>38</v>
      </c>
      <c r="P5" s="21" t="s">
        <v>8</v>
      </c>
      <c r="Q5" s="13" t="s">
        <v>48</v>
      </c>
      <c r="R5" s="13" t="s">
        <v>49</v>
      </c>
      <c r="S5" s="13" t="s">
        <v>50</v>
      </c>
      <c r="T5" s="13" t="s">
        <v>52</v>
      </c>
      <c r="U5" s="13" t="s">
        <v>53</v>
      </c>
      <c r="V5" s="13" t="s">
        <v>54</v>
      </c>
      <c r="W5" s="13" t="s">
        <v>55</v>
      </c>
      <c r="X5" s="13" t="s">
        <v>56</v>
      </c>
      <c r="Y5" s="13" t="s">
        <v>57</v>
      </c>
      <c r="Z5" s="13" t="s">
        <v>58</v>
      </c>
    </row>
    <row r="6" spans="1:26" ht="12.95" customHeight="1" outlineLevel="1" x14ac:dyDescent="0.2">
      <c r="A6" s="59" t="s">
        <v>9</v>
      </c>
      <c r="B6" s="59"/>
      <c r="C6" s="59"/>
      <c r="D6" s="22">
        <v>2</v>
      </c>
      <c r="E6" s="22">
        <v>3</v>
      </c>
      <c r="F6" s="22">
        <v>4</v>
      </c>
      <c r="G6" s="59">
        <v>5</v>
      </c>
      <c r="H6" s="59"/>
      <c r="I6" s="59">
        <v>6</v>
      </c>
      <c r="J6" s="59"/>
      <c r="K6" s="59">
        <v>7</v>
      </c>
      <c r="L6" s="59"/>
      <c r="M6" s="59"/>
      <c r="N6" s="22">
        <v>8</v>
      </c>
      <c r="O6" s="22">
        <v>9</v>
      </c>
      <c r="P6" s="22">
        <v>10</v>
      </c>
      <c r="Q6" s="16">
        <v>11</v>
      </c>
      <c r="R6" s="16">
        <v>12</v>
      </c>
      <c r="S6" s="16">
        <v>13</v>
      </c>
      <c r="T6" s="17">
        <v>14</v>
      </c>
      <c r="U6" s="17">
        <v>15</v>
      </c>
      <c r="V6" s="17">
        <v>16</v>
      </c>
      <c r="W6" s="17">
        <v>17</v>
      </c>
      <c r="X6" s="17">
        <v>18</v>
      </c>
      <c r="Y6" s="17">
        <v>19</v>
      </c>
      <c r="Z6" s="17">
        <v>20</v>
      </c>
    </row>
    <row r="7" spans="1:26" ht="15" customHeight="1" outlineLevel="1" x14ac:dyDescent="0.2">
      <c r="A7" s="57" t="s">
        <v>10</v>
      </c>
      <c r="B7" s="57"/>
      <c r="C7" s="57"/>
      <c r="D7" s="57"/>
      <c r="E7" s="57"/>
      <c r="F7" s="57"/>
      <c r="G7" s="57"/>
      <c r="H7" s="57"/>
      <c r="I7" s="57"/>
      <c r="J7" s="57"/>
      <c r="K7" s="35"/>
      <c r="L7" s="36"/>
      <c r="M7" s="37"/>
      <c r="N7" s="23"/>
      <c r="O7" s="23"/>
      <c r="P7" s="23"/>
      <c r="Q7" s="14"/>
      <c r="R7" s="14"/>
      <c r="S7" s="14"/>
      <c r="T7" s="15"/>
      <c r="U7" s="15"/>
      <c r="V7" s="15"/>
      <c r="W7" s="15"/>
      <c r="X7" s="15"/>
      <c r="Y7" s="15"/>
      <c r="Z7" s="15"/>
    </row>
    <row r="8" spans="1:26" ht="12" customHeight="1" outlineLevel="2" x14ac:dyDescent="0.2">
      <c r="A8" s="58"/>
      <c r="B8" s="58"/>
      <c r="C8" s="58"/>
      <c r="D8" s="58"/>
      <c r="E8" s="58"/>
      <c r="F8" s="58"/>
      <c r="G8" s="58"/>
      <c r="H8" s="58"/>
      <c r="I8" s="58"/>
      <c r="J8" s="58"/>
      <c r="K8" s="38"/>
      <c r="L8" s="39"/>
      <c r="M8" s="40"/>
      <c r="N8" s="24"/>
      <c r="O8" s="24"/>
      <c r="P8" s="24"/>
      <c r="Q8" s="4"/>
      <c r="R8" s="4"/>
      <c r="S8" s="4"/>
      <c r="T8" s="5"/>
      <c r="U8" s="5"/>
      <c r="V8" s="5"/>
      <c r="W8" s="5"/>
      <c r="X8" s="5"/>
      <c r="Y8" s="5"/>
      <c r="Z8" s="5"/>
    </row>
    <row r="9" spans="1:26" ht="48" customHeight="1" outlineLevel="3" x14ac:dyDescent="0.2">
      <c r="A9" s="53" t="s">
        <v>11</v>
      </c>
      <c r="B9" s="53"/>
      <c r="C9" s="53"/>
      <c r="D9" s="25" t="s">
        <v>40</v>
      </c>
      <c r="E9" s="25">
        <v>253</v>
      </c>
      <c r="F9" s="25">
        <v>116</v>
      </c>
      <c r="G9" s="54" t="s">
        <v>12</v>
      </c>
      <c r="H9" s="54"/>
      <c r="I9" s="54" t="s">
        <v>13</v>
      </c>
      <c r="J9" s="54"/>
      <c r="K9" s="44">
        <v>86027</v>
      </c>
      <c r="L9" s="44"/>
      <c r="M9" s="44"/>
      <c r="N9" s="26">
        <v>64131.14</v>
      </c>
      <c r="O9" s="26">
        <f>K9-N9</f>
        <v>21895.86</v>
      </c>
      <c r="P9" s="27" t="s">
        <v>47</v>
      </c>
      <c r="Q9" s="9">
        <f>O9/10</f>
        <v>2189.5860000000002</v>
      </c>
      <c r="R9" s="9">
        <f>O9/10</f>
        <v>2189.5860000000002</v>
      </c>
      <c r="S9" s="9">
        <f>O9/10</f>
        <v>2189.5860000000002</v>
      </c>
      <c r="T9" s="9">
        <f>$O$9/10</f>
        <v>2189.5860000000002</v>
      </c>
      <c r="U9" s="9">
        <f>$O$9/10</f>
        <v>2189.5860000000002</v>
      </c>
      <c r="V9" s="9">
        <f t="shared" ref="V9:Z9" si="0">$O$9/10</f>
        <v>2189.5860000000002</v>
      </c>
      <c r="W9" s="9">
        <f t="shared" si="0"/>
        <v>2189.5860000000002</v>
      </c>
      <c r="X9" s="9">
        <f t="shared" si="0"/>
        <v>2189.5860000000002</v>
      </c>
      <c r="Y9" s="9">
        <f t="shared" si="0"/>
        <v>2189.5860000000002</v>
      </c>
      <c r="Z9" s="9">
        <f t="shared" si="0"/>
        <v>2189.5860000000002</v>
      </c>
    </row>
    <row r="10" spans="1:26" ht="17.25" customHeight="1" outlineLevel="4" x14ac:dyDescent="0.2">
      <c r="A10" s="56" t="s">
        <v>51</v>
      </c>
      <c r="B10" s="48"/>
      <c r="C10" s="48"/>
      <c r="D10" s="48"/>
      <c r="E10" s="48"/>
      <c r="F10" s="48"/>
      <c r="G10" s="48"/>
      <c r="H10" s="48"/>
      <c r="I10" s="48"/>
      <c r="J10" s="48"/>
      <c r="K10" s="49"/>
      <c r="L10" s="49"/>
      <c r="M10" s="49"/>
      <c r="N10" s="28"/>
      <c r="O10" s="28"/>
      <c r="P10" s="29"/>
      <c r="Q10" s="6">
        <f>Q9/4</f>
        <v>547.39650000000006</v>
      </c>
      <c r="R10" s="6">
        <f t="shared" ref="R10:Z10" si="1">R9/4</f>
        <v>547.39650000000006</v>
      </c>
      <c r="S10" s="6">
        <f t="shared" si="1"/>
        <v>547.39650000000006</v>
      </c>
      <c r="T10" s="6">
        <f t="shared" si="1"/>
        <v>547.39650000000006</v>
      </c>
      <c r="U10" s="6">
        <f t="shared" si="1"/>
        <v>547.39650000000006</v>
      </c>
      <c r="V10" s="6">
        <f t="shared" si="1"/>
        <v>547.39650000000006</v>
      </c>
      <c r="W10" s="6">
        <f t="shared" si="1"/>
        <v>547.39650000000006</v>
      </c>
      <c r="X10" s="6">
        <f t="shared" si="1"/>
        <v>547.39650000000006</v>
      </c>
      <c r="Y10" s="6">
        <f t="shared" si="1"/>
        <v>547.39650000000006</v>
      </c>
      <c r="Z10" s="6">
        <f t="shared" si="1"/>
        <v>547.39650000000006</v>
      </c>
    </row>
    <row r="11" spans="1:26" s="8" customFormat="1" ht="72" customHeight="1" outlineLevel="3" x14ac:dyDescent="0.2">
      <c r="A11" s="53" t="s">
        <v>14</v>
      </c>
      <c r="B11" s="53"/>
      <c r="C11" s="53"/>
      <c r="D11" s="25" t="s">
        <v>43</v>
      </c>
      <c r="E11" s="25">
        <v>180</v>
      </c>
      <c r="F11" s="25">
        <v>43</v>
      </c>
      <c r="G11" s="54" t="s">
        <v>15</v>
      </c>
      <c r="H11" s="54"/>
      <c r="I11" s="54" t="s">
        <v>13</v>
      </c>
      <c r="J11" s="54"/>
      <c r="K11" s="44">
        <v>18750</v>
      </c>
      <c r="L11" s="44"/>
      <c r="M11" s="44"/>
      <c r="N11" s="30">
        <v>14375.46</v>
      </c>
      <c r="O11" s="26">
        <f>K11-N11</f>
        <v>4374.5400000000009</v>
      </c>
      <c r="P11" s="27" t="s">
        <v>46</v>
      </c>
      <c r="Q11" s="10">
        <f>O11*50%</f>
        <v>2187.2700000000004</v>
      </c>
      <c r="R11" s="9">
        <f>O11*30%</f>
        <v>1312.3620000000003</v>
      </c>
      <c r="S11" s="9">
        <f>O11*20%</f>
        <v>874.90800000000024</v>
      </c>
      <c r="T11" s="11"/>
      <c r="U11" s="11"/>
      <c r="V11" s="11"/>
      <c r="W11" s="11"/>
      <c r="X11" s="11"/>
      <c r="Y11" s="11"/>
      <c r="Z11" s="11"/>
    </row>
    <row r="12" spans="1:26" ht="19.5" customHeight="1" outlineLevel="4" x14ac:dyDescent="0.2">
      <c r="A12" s="56" t="s">
        <v>51</v>
      </c>
      <c r="B12" s="48"/>
      <c r="C12" s="48"/>
      <c r="D12" s="48"/>
      <c r="E12" s="48"/>
      <c r="F12" s="48"/>
      <c r="G12" s="48"/>
      <c r="H12" s="48"/>
      <c r="I12" s="48"/>
      <c r="J12" s="48"/>
      <c r="K12" s="49"/>
      <c r="L12" s="49"/>
      <c r="M12" s="49"/>
      <c r="N12" s="28"/>
      <c r="O12" s="28"/>
      <c r="P12" s="29"/>
      <c r="Q12" s="6">
        <f>Q11/4</f>
        <v>546.81750000000011</v>
      </c>
      <c r="R12" s="6">
        <f>R11/4</f>
        <v>328.09050000000008</v>
      </c>
      <c r="S12" s="6">
        <f>S11/4</f>
        <v>218.72700000000006</v>
      </c>
      <c r="T12" s="7"/>
      <c r="U12" s="7"/>
      <c r="V12" s="7"/>
      <c r="W12" s="7"/>
      <c r="X12" s="7"/>
      <c r="Y12" s="7"/>
      <c r="Z12" s="7"/>
    </row>
    <row r="13" spans="1:26" s="8" customFormat="1" ht="78" customHeight="1" outlineLevel="3" x14ac:dyDescent="0.2">
      <c r="A13" s="53" t="s">
        <v>16</v>
      </c>
      <c r="B13" s="53"/>
      <c r="C13" s="53"/>
      <c r="D13" s="25" t="s">
        <v>43</v>
      </c>
      <c r="E13" s="25">
        <v>180</v>
      </c>
      <c r="F13" s="25">
        <v>43</v>
      </c>
      <c r="G13" s="54" t="s">
        <v>17</v>
      </c>
      <c r="H13" s="54"/>
      <c r="I13" s="54" t="s">
        <v>13</v>
      </c>
      <c r="J13" s="54"/>
      <c r="K13" s="44">
        <v>18729</v>
      </c>
      <c r="L13" s="44"/>
      <c r="M13" s="44"/>
      <c r="N13" s="30">
        <v>14358.9</v>
      </c>
      <c r="O13" s="26">
        <f>K13-N13</f>
        <v>4370.1000000000004</v>
      </c>
      <c r="P13" s="27" t="s">
        <v>46</v>
      </c>
      <c r="Q13" s="10">
        <f>O13*50%</f>
        <v>2185.0500000000002</v>
      </c>
      <c r="R13" s="9">
        <f>O13*30%</f>
        <v>1311.03</v>
      </c>
      <c r="S13" s="9">
        <f>O13*20%</f>
        <v>874.0200000000001</v>
      </c>
      <c r="T13" s="11"/>
      <c r="U13" s="11"/>
      <c r="V13" s="11"/>
      <c r="W13" s="11"/>
      <c r="X13" s="11"/>
      <c r="Y13" s="11"/>
      <c r="Z13" s="11"/>
    </row>
    <row r="14" spans="1:26" ht="24" customHeight="1" outlineLevel="4" x14ac:dyDescent="0.2">
      <c r="A14" s="56" t="s">
        <v>51</v>
      </c>
      <c r="B14" s="48"/>
      <c r="C14" s="48"/>
      <c r="D14" s="48"/>
      <c r="E14" s="48"/>
      <c r="F14" s="48"/>
      <c r="G14" s="48"/>
      <c r="H14" s="48"/>
      <c r="I14" s="48"/>
      <c r="J14" s="48"/>
      <c r="K14" s="49"/>
      <c r="L14" s="49"/>
      <c r="M14" s="49"/>
      <c r="N14" s="28"/>
      <c r="O14" s="28"/>
      <c r="P14" s="29"/>
      <c r="Q14" s="6">
        <f>Q13/4</f>
        <v>546.26250000000005</v>
      </c>
      <c r="R14" s="6">
        <f>R13/4</f>
        <v>327.75749999999999</v>
      </c>
      <c r="S14" s="6">
        <f>S13/4</f>
        <v>218.50500000000002</v>
      </c>
      <c r="T14" s="7"/>
      <c r="U14" s="7"/>
      <c r="V14" s="7"/>
      <c r="W14" s="7"/>
      <c r="X14" s="7"/>
      <c r="Y14" s="7"/>
      <c r="Z14" s="7"/>
    </row>
    <row r="15" spans="1:26" ht="12" customHeight="1" outlineLevel="2" x14ac:dyDescent="0.2">
      <c r="A15" s="55" t="s">
        <v>18</v>
      </c>
      <c r="B15" s="55"/>
      <c r="C15" s="55"/>
      <c r="D15" s="55"/>
      <c r="E15" s="55"/>
      <c r="F15" s="55"/>
      <c r="G15" s="55"/>
      <c r="H15" s="55"/>
      <c r="I15" s="55"/>
      <c r="J15" s="55"/>
      <c r="K15" s="41"/>
      <c r="L15" s="42"/>
      <c r="M15" s="43"/>
      <c r="N15" s="31"/>
      <c r="O15" s="31"/>
      <c r="P15" s="31"/>
      <c r="Q15" s="10"/>
      <c r="R15" s="10"/>
      <c r="S15" s="10"/>
      <c r="T15" s="11"/>
      <c r="U15" s="11"/>
      <c r="V15" s="11"/>
      <c r="W15" s="11"/>
      <c r="X15" s="11"/>
      <c r="Y15" s="11"/>
      <c r="Z15" s="11"/>
    </row>
    <row r="16" spans="1:26" s="8" customFormat="1" ht="73.5" customHeight="1" outlineLevel="3" x14ac:dyDescent="0.2">
      <c r="A16" s="53" t="s">
        <v>19</v>
      </c>
      <c r="B16" s="53"/>
      <c r="C16" s="53"/>
      <c r="D16" s="25" t="s">
        <v>44</v>
      </c>
      <c r="E16" s="25">
        <v>96</v>
      </c>
      <c r="F16" s="25">
        <v>3</v>
      </c>
      <c r="G16" s="54" t="s">
        <v>20</v>
      </c>
      <c r="H16" s="54"/>
      <c r="I16" s="54" t="s">
        <v>21</v>
      </c>
      <c r="J16" s="54"/>
      <c r="K16" s="44">
        <v>29661.02</v>
      </c>
      <c r="L16" s="44"/>
      <c r="M16" s="44"/>
      <c r="N16" s="30">
        <v>29043.18</v>
      </c>
      <c r="O16" s="26">
        <f>K16-N16</f>
        <v>617.84000000000015</v>
      </c>
      <c r="P16" s="27" t="s">
        <v>46</v>
      </c>
      <c r="Q16" s="10">
        <f>O16*50%</f>
        <v>308.92000000000007</v>
      </c>
      <c r="R16" s="9">
        <f>O16*30%</f>
        <v>185.35200000000003</v>
      </c>
      <c r="S16" s="9">
        <f>O16*20%</f>
        <v>123.56800000000004</v>
      </c>
      <c r="T16" s="11"/>
      <c r="U16" s="11"/>
      <c r="V16" s="11"/>
      <c r="W16" s="11"/>
      <c r="X16" s="11"/>
      <c r="Y16" s="11"/>
      <c r="Z16" s="11"/>
    </row>
    <row r="17" spans="1:26" ht="16.5" customHeight="1" outlineLevel="4" x14ac:dyDescent="0.2">
      <c r="A17" s="56" t="s">
        <v>51</v>
      </c>
      <c r="B17" s="48"/>
      <c r="C17" s="48"/>
      <c r="D17" s="48"/>
      <c r="E17" s="48"/>
      <c r="F17" s="48"/>
      <c r="G17" s="48"/>
      <c r="H17" s="48"/>
      <c r="I17" s="48"/>
      <c r="J17" s="48"/>
      <c r="K17" s="49"/>
      <c r="L17" s="49"/>
      <c r="M17" s="49"/>
      <c r="N17" s="28"/>
      <c r="O17" s="32"/>
      <c r="P17" s="29"/>
      <c r="Q17" s="6">
        <f>Q16/4</f>
        <v>77.230000000000018</v>
      </c>
      <c r="R17" s="6">
        <f>R16/4</f>
        <v>46.338000000000008</v>
      </c>
      <c r="S17" s="6">
        <f>S16/4</f>
        <v>30.89200000000001</v>
      </c>
      <c r="T17" s="7"/>
      <c r="U17" s="7"/>
      <c r="V17" s="7"/>
      <c r="W17" s="7"/>
      <c r="X17" s="7"/>
      <c r="Y17" s="7"/>
      <c r="Z17" s="7"/>
    </row>
    <row r="18" spans="1:26" ht="12" customHeight="1" outlineLevel="2" x14ac:dyDescent="0.2">
      <c r="A18" s="55" t="s">
        <v>22</v>
      </c>
      <c r="B18" s="55"/>
      <c r="C18" s="55"/>
      <c r="D18" s="55"/>
      <c r="E18" s="55"/>
      <c r="F18" s="55"/>
      <c r="G18" s="55"/>
      <c r="H18" s="55"/>
      <c r="I18" s="55"/>
      <c r="J18" s="55"/>
      <c r="K18" s="41"/>
      <c r="L18" s="42"/>
      <c r="M18" s="43"/>
      <c r="N18" s="31"/>
      <c r="O18" s="31"/>
      <c r="P18" s="31"/>
      <c r="Q18" s="10"/>
      <c r="R18" s="10"/>
      <c r="S18" s="10"/>
      <c r="T18" s="11"/>
      <c r="U18" s="11"/>
      <c r="V18" s="11"/>
      <c r="W18" s="11"/>
      <c r="X18" s="11"/>
      <c r="Y18" s="11"/>
      <c r="Z18" s="11"/>
    </row>
    <row r="19" spans="1:26" ht="42" customHeight="1" outlineLevel="3" x14ac:dyDescent="0.2">
      <c r="A19" s="53" t="s">
        <v>23</v>
      </c>
      <c r="B19" s="53"/>
      <c r="C19" s="53"/>
      <c r="D19" s="25" t="s">
        <v>45</v>
      </c>
      <c r="E19" s="25">
        <v>296</v>
      </c>
      <c r="F19" s="25">
        <v>261</v>
      </c>
      <c r="G19" s="54" t="s">
        <v>24</v>
      </c>
      <c r="H19" s="54"/>
      <c r="I19" s="54" t="s">
        <v>13</v>
      </c>
      <c r="J19" s="54"/>
      <c r="K19" s="44">
        <v>1752100.47</v>
      </c>
      <c r="L19" s="44"/>
      <c r="M19" s="44"/>
      <c r="N19" s="30">
        <v>548470.31999999995</v>
      </c>
      <c r="O19" s="26">
        <f>K19-N19</f>
        <v>1203630.1499999999</v>
      </c>
      <c r="P19" s="27" t="s">
        <v>47</v>
      </c>
      <c r="Q19" s="9">
        <f>$O$19/10</f>
        <v>120363.01499999998</v>
      </c>
      <c r="R19" s="9">
        <f t="shared" ref="R19:Z19" si="2">$O$19/10</f>
        <v>120363.01499999998</v>
      </c>
      <c r="S19" s="9">
        <f t="shared" si="2"/>
        <v>120363.01499999998</v>
      </c>
      <c r="T19" s="9">
        <f t="shared" si="2"/>
        <v>120363.01499999998</v>
      </c>
      <c r="U19" s="9">
        <f t="shared" si="2"/>
        <v>120363.01499999998</v>
      </c>
      <c r="V19" s="9">
        <f t="shared" si="2"/>
        <v>120363.01499999998</v>
      </c>
      <c r="W19" s="9">
        <f t="shared" si="2"/>
        <v>120363.01499999998</v>
      </c>
      <c r="X19" s="9">
        <f t="shared" si="2"/>
        <v>120363.01499999998</v>
      </c>
      <c r="Y19" s="9">
        <f t="shared" si="2"/>
        <v>120363.01499999998</v>
      </c>
      <c r="Z19" s="9">
        <f t="shared" si="2"/>
        <v>120363.01499999998</v>
      </c>
    </row>
    <row r="20" spans="1:26" ht="17.25" customHeight="1" outlineLevel="4" x14ac:dyDescent="0.2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9"/>
      <c r="L20" s="49"/>
      <c r="M20" s="49"/>
      <c r="N20" s="28"/>
      <c r="O20" s="28"/>
      <c r="P20" s="29"/>
      <c r="Q20" s="6">
        <f>Q19/4</f>
        <v>30090.753749999996</v>
      </c>
      <c r="R20" s="6">
        <f t="shared" ref="R20" si="3">R19/4</f>
        <v>30090.753749999996</v>
      </c>
      <c r="S20" s="6">
        <f t="shared" ref="S20" si="4">S19/4</f>
        <v>30090.753749999996</v>
      </c>
      <c r="T20" s="6">
        <f t="shared" ref="T20" si="5">T19/4</f>
        <v>30090.753749999996</v>
      </c>
      <c r="U20" s="6">
        <f t="shared" ref="U20" si="6">U19/4</f>
        <v>30090.753749999996</v>
      </c>
      <c r="V20" s="6">
        <f t="shared" ref="V20" si="7">V19/4</f>
        <v>30090.753749999996</v>
      </c>
      <c r="W20" s="6">
        <f t="shared" ref="W20" si="8">W19/4</f>
        <v>30090.753749999996</v>
      </c>
      <c r="X20" s="6">
        <f t="shared" ref="X20" si="9">X19/4</f>
        <v>30090.753749999996</v>
      </c>
      <c r="Y20" s="6">
        <f t="shared" ref="Y20" si="10">Y19/4</f>
        <v>30090.753749999996</v>
      </c>
      <c r="Z20" s="6">
        <f t="shared" ref="Z20" si="11">Z19/4</f>
        <v>30090.753749999996</v>
      </c>
    </row>
    <row r="21" spans="1:26" ht="38.25" customHeight="1" outlineLevel="3" x14ac:dyDescent="0.2">
      <c r="A21" s="53" t="s">
        <v>25</v>
      </c>
      <c r="B21" s="53"/>
      <c r="C21" s="53"/>
      <c r="D21" s="25" t="s">
        <v>40</v>
      </c>
      <c r="E21" s="25">
        <v>252</v>
      </c>
      <c r="F21" s="25">
        <v>159</v>
      </c>
      <c r="G21" s="54" t="s">
        <v>26</v>
      </c>
      <c r="H21" s="54"/>
      <c r="I21" s="54" t="s">
        <v>21</v>
      </c>
      <c r="J21" s="54"/>
      <c r="K21" s="44">
        <v>398613.89</v>
      </c>
      <c r="L21" s="44"/>
      <c r="M21" s="44"/>
      <c r="N21" s="30">
        <v>148689.20000000001</v>
      </c>
      <c r="O21" s="26">
        <f>K21-N21</f>
        <v>249924.69</v>
      </c>
      <c r="P21" s="27" t="s">
        <v>47</v>
      </c>
      <c r="Q21" s="9">
        <f>$O$21/10</f>
        <v>24992.469000000001</v>
      </c>
      <c r="R21" s="9">
        <f t="shared" ref="R21:Z21" si="12">$O$21/10</f>
        <v>24992.469000000001</v>
      </c>
      <c r="S21" s="9">
        <f t="shared" si="12"/>
        <v>24992.469000000001</v>
      </c>
      <c r="T21" s="9">
        <f t="shared" si="12"/>
        <v>24992.469000000001</v>
      </c>
      <c r="U21" s="9">
        <f t="shared" si="12"/>
        <v>24992.469000000001</v>
      </c>
      <c r="V21" s="9">
        <f t="shared" si="12"/>
        <v>24992.469000000001</v>
      </c>
      <c r="W21" s="9">
        <f t="shared" si="12"/>
        <v>24992.469000000001</v>
      </c>
      <c r="X21" s="9">
        <f t="shared" si="12"/>
        <v>24992.469000000001</v>
      </c>
      <c r="Y21" s="9">
        <f t="shared" si="12"/>
        <v>24992.469000000001</v>
      </c>
      <c r="Z21" s="9">
        <f t="shared" si="12"/>
        <v>24992.469000000001</v>
      </c>
    </row>
    <row r="22" spans="1:26" ht="17.25" customHeight="1" outlineLevel="4" x14ac:dyDescent="0.2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9"/>
      <c r="L22" s="49"/>
      <c r="M22" s="49"/>
      <c r="N22" s="28"/>
      <c r="O22" s="28"/>
      <c r="P22" s="29"/>
      <c r="Q22" s="6">
        <f>Q21/4</f>
        <v>6248.1172500000002</v>
      </c>
      <c r="R22" s="6">
        <f t="shared" ref="R22" si="13">R21/4</f>
        <v>6248.1172500000002</v>
      </c>
      <c r="S22" s="6">
        <f t="shared" ref="S22" si="14">S21/4</f>
        <v>6248.1172500000002</v>
      </c>
      <c r="T22" s="6">
        <f t="shared" ref="T22" si="15">T21/4</f>
        <v>6248.1172500000002</v>
      </c>
      <c r="U22" s="6">
        <f t="shared" ref="U22" si="16">U21/4</f>
        <v>6248.1172500000002</v>
      </c>
      <c r="V22" s="6">
        <f t="shared" ref="V22" si="17">V21/4</f>
        <v>6248.1172500000002</v>
      </c>
      <c r="W22" s="6">
        <f t="shared" ref="W22" si="18">W21/4</f>
        <v>6248.1172500000002</v>
      </c>
      <c r="X22" s="6">
        <f t="shared" ref="X22" si="19">X21/4</f>
        <v>6248.1172500000002</v>
      </c>
      <c r="Y22" s="6">
        <f t="shared" ref="Y22" si="20">Y21/4</f>
        <v>6248.1172500000002</v>
      </c>
      <c r="Z22" s="6">
        <f t="shared" ref="Z22" si="21">Z21/4</f>
        <v>6248.1172500000002</v>
      </c>
    </row>
    <row r="23" spans="1:26" ht="39.75" customHeight="1" outlineLevel="3" x14ac:dyDescent="0.2">
      <c r="A23" s="53" t="s">
        <v>27</v>
      </c>
      <c r="B23" s="53"/>
      <c r="C23" s="53"/>
      <c r="D23" s="25" t="s">
        <v>40</v>
      </c>
      <c r="E23" s="25">
        <v>252</v>
      </c>
      <c r="F23" s="25">
        <v>159</v>
      </c>
      <c r="G23" s="54" t="s">
        <v>28</v>
      </c>
      <c r="H23" s="54"/>
      <c r="I23" s="54" t="s">
        <v>21</v>
      </c>
      <c r="J23" s="54"/>
      <c r="K23" s="44">
        <v>484549.12</v>
      </c>
      <c r="L23" s="44"/>
      <c r="M23" s="44"/>
      <c r="N23" s="30">
        <v>180744.14</v>
      </c>
      <c r="O23" s="26">
        <f>K23-N23</f>
        <v>303804.98</v>
      </c>
      <c r="P23" s="27" t="s">
        <v>47</v>
      </c>
      <c r="Q23" s="9">
        <f>$O$23/10</f>
        <v>30380.498</v>
      </c>
      <c r="R23" s="9">
        <f t="shared" ref="R23:Y23" si="22">$O$23/10</f>
        <v>30380.498</v>
      </c>
      <c r="S23" s="9">
        <f t="shared" si="22"/>
        <v>30380.498</v>
      </c>
      <c r="T23" s="9">
        <f t="shared" si="22"/>
        <v>30380.498</v>
      </c>
      <c r="U23" s="9">
        <f t="shared" si="22"/>
        <v>30380.498</v>
      </c>
      <c r="V23" s="9">
        <f t="shared" si="22"/>
        <v>30380.498</v>
      </c>
      <c r="W23" s="9">
        <f t="shared" si="22"/>
        <v>30380.498</v>
      </c>
      <c r="X23" s="9">
        <f t="shared" si="22"/>
        <v>30380.498</v>
      </c>
      <c r="Y23" s="9">
        <f t="shared" si="22"/>
        <v>30380.498</v>
      </c>
      <c r="Z23" s="9">
        <f>$O$23/10</f>
        <v>30380.498</v>
      </c>
    </row>
    <row r="24" spans="1:26" ht="18" customHeight="1" outlineLevel="4" x14ac:dyDescent="0.2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9"/>
      <c r="L24" s="49"/>
      <c r="M24" s="49"/>
      <c r="N24" s="28"/>
      <c r="O24" s="28"/>
      <c r="P24" s="29"/>
      <c r="Q24" s="6">
        <f>Q23/4</f>
        <v>7595.1244999999999</v>
      </c>
      <c r="R24" s="6">
        <f t="shared" ref="R24" si="23">R23/4</f>
        <v>7595.1244999999999</v>
      </c>
      <c r="S24" s="6">
        <f t="shared" ref="S24" si="24">S23/4</f>
        <v>7595.1244999999999</v>
      </c>
      <c r="T24" s="6">
        <f t="shared" ref="T24" si="25">T23/4</f>
        <v>7595.1244999999999</v>
      </c>
      <c r="U24" s="6">
        <f t="shared" ref="U24" si="26">U23/4</f>
        <v>7595.1244999999999</v>
      </c>
      <c r="V24" s="6">
        <f t="shared" ref="V24" si="27">V23/4</f>
        <v>7595.1244999999999</v>
      </c>
      <c r="W24" s="6">
        <f t="shared" ref="W24" si="28">W23/4</f>
        <v>7595.1244999999999</v>
      </c>
      <c r="X24" s="6">
        <f t="shared" ref="X24" si="29">X23/4</f>
        <v>7595.1244999999999</v>
      </c>
      <c r="Y24" s="6">
        <f t="shared" ref="Y24" si="30">Y23/4</f>
        <v>7595.1244999999999</v>
      </c>
      <c r="Z24" s="6">
        <f t="shared" ref="Z24" si="31">Z23/4</f>
        <v>7595.1244999999999</v>
      </c>
    </row>
    <row r="25" spans="1:26" ht="40.5" customHeight="1" outlineLevel="3" x14ac:dyDescent="0.2">
      <c r="A25" s="53" t="s">
        <v>29</v>
      </c>
      <c r="B25" s="53"/>
      <c r="C25" s="53"/>
      <c r="D25" s="25" t="s">
        <v>40</v>
      </c>
      <c r="E25" s="25">
        <v>252</v>
      </c>
      <c r="F25" s="25">
        <v>159</v>
      </c>
      <c r="G25" s="54" t="s">
        <v>30</v>
      </c>
      <c r="H25" s="54"/>
      <c r="I25" s="54" t="s">
        <v>21</v>
      </c>
      <c r="J25" s="54"/>
      <c r="K25" s="44">
        <v>1721726.69</v>
      </c>
      <c r="L25" s="44"/>
      <c r="M25" s="44"/>
      <c r="N25" s="30">
        <v>642231.5</v>
      </c>
      <c r="O25" s="26">
        <f>K25-N25</f>
        <v>1079495.19</v>
      </c>
      <c r="P25" s="27" t="s">
        <v>47</v>
      </c>
      <c r="Q25" s="9">
        <f>$O$25/10</f>
        <v>107949.519</v>
      </c>
      <c r="R25" s="9">
        <f t="shared" ref="R25:Z25" si="32">$O$25/10</f>
        <v>107949.519</v>
      </c>
      <c r="S25" s="9">
        <f t="shared" si="32"/>
        <v>107949.519</v>
      </c>
      <c r="T25" s="9">
        <f t="shared" si="32"/>
        <v>107949.519</v>
      </c>
      <c r="U25" s="9">
        <f t="shared" si="32"/>
        <v>107949.519</v>
      </c>
      <c r="V25" s="9">
        <f t="shared" si="32"/>
        <v>107949.519</v>
      </c>
      <c r="W25" s="9">
        <f t="shared" si="32"/>
        <v>107949.519</v>
      </c>
      <c r="X25" s="9">
        <f t="shared" si="32"/>
        <v>107949.519</v>
      </c>
      <c r="Y25" s="9">
        <f t="shared" si="32"/>
        <v>107949.519</v>
      </c>
      <c r="Z25" s="9">
        <f t="shared" si="32"/>
        <v>107949.519</v>
      </c>
    </row>
    <row r="26" spans="1:26" ht="18.75" customHeight="1" outlineLevel="4" x14ac:dyDescent="0.2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9"/>
      <c r="L26" s="49"/>
      <c r="M26" s="49"/>
      <c r="N26" s="28"/>
      <c r="O26" s="28"/>
      <c r="P26" s="29"/>
      <c r="Q26" s="6">
        <f>Q25/4</f>
        <v>26987.37975</v>
      </c>
      <c r="R26" s="6">
        <f t="shared" ref="R26" si="33">R25/4</f>
        <v>26987.37975</v>
      </c>
      <c r="S26" s="6">
        <f t="shared" ref="S26" si="34">S25/4</f>
        <v>26987.37975</v>
      </c>
      <c r="T26" s="6">
        <f t="shared" ref="T26" si="35">T25/4</f>
        <v>26987.37975</v>
      </c>
      <c r="U26" s="6">
        <f t="shared" ref="U26" si="36">U25/4</f>
        <v>26987.37975</v>
      </c>
      <c r="V26" s="6">
        <f t="shared" ref="V26" si="37">V25/4</f>
        <v>26987.37975</v>
      </c>
      <c r="W26" s="6">
        <f t="shared" ref="W26" si="38">W25/4</f>
        <v>26987.37975</v>
      </c>
      <c r="X26" s="6">
        <f t="shared" ref="X26" si="39">X25/4</f>
        <v>26987.37975</v>
      </c>
      <c r="Y26" s="6">
        <f t="shared" ref="Y26" si="40">Y25/4</f>
        <v>26987.37975</v>
      </c>
      <c r="Z26" s="6">
        <f t="shared" ref="Z26" si="41">Z25/4</f>
        <v>26987.37975</v>
      </c>
    </row>
    <row r="27" spans="1:26" ht="15" customHeight="1" outlineLevel="1" x14ac:dyDescent="0.2">
      <c r="A27" s="50" t="s">
        <v>31</v>
      </c>
      <c r="B27" s="50"/>
      <c r="C27" s="50"/>
      <c r="D27" s="50"/>
      <c r="E27" s="50"/>
      <c r="F27" s="50"/>
      <c r="G27" s="50"/>
      <c r="H27" s="50"/>
      <c r="I27" s="50"/>
      <c r="J27" s="50"/>
      <c r="K27" s="51">
        <f>SUM(K9:K26)</f>
        <v>4510157.1899999995</v>
      </c>
      <c r="L27" s="52"/>
      <c r="M27" s="52"/>
      <c r="N27" s="33">
        <f>SUM(N9:N26)</f>
        <v>1642043.8399999999</v>
      </c>
      <c r="O27" s="33">
        <f>SUM(O9:O26)</f>
        <v>2868113.3499999996</v>
      </c>
      <c r="P27" s="34" t="s">
        <v>59</v>
      </c>
      <c r="Q27" s="12">
        <f>Q9+Q11+Q13+Q16+Q19+Q21+Q23+Q25</f>
        <v>290556.32699999999</v>
      </c>
      <c r="R27" s="12">
        <f t="shared" ref="R27:Z27" si="42">R9+R11+R13+R16+R19+R21+R23+R25</f>
        <v>288683.83100000001</v>
      </c>
      <c r="S27" s="12">
        <f t="shared" si="42"/>
        <v>287747.58299999998</v>
      </c>
      <c r="T27" s="12">
        <f t="shared" si="42"/>
        <v>285875.08699999994</v>
      </c>
      <c r="U27" s="12">
        <f t="shared" si="42"/>
        <v>285875.08699999994</v>
      </c>
      <c r="V27" s="12">
        <f t="shared" si="42"/>
        <v>285875.08699999994</v>
      </c>
      <c r="W27" s="12">
        <f t="shared" si="42"/>
        <v>285875.08699999994</v>
      </c>
      <c r="X27" s="12">
        <f t="shared" si="42"/>
        <v>285875.08699999994</v>
      </c>
      <c r="Y27" s="12">
        <f t="shared" si="42"/>
        <v>285875.08699999994</v>
      </c>
      <c r="Z27" s="12">
        <f t="shared" si="42"/>
        <v>285875.08699999994</v>
      </c>
    </row>
    <row r="28" spans="1:26" s="1" customFormat="1" ht="23.25" customHeight="1" x14ac:dyDescent="0.2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 t="s">
        <v>51</v>
      </c>
      <c r="Q28" s="20">
        <f>Q10+Q12+Q14+Q17+Q20+Q22+Q24+Q26</f>
        <v>72639.081749999998</v>
      </c>
      <c r="R28" s="20">
        <f t="shared" ref="R28:Z28" si="43">R10+R12+R14+R17+R20+R22+R24+R26</f>
        <v>72170.957750000001</v>
      </c>
      <c r="S28" s="20">
        <f t="shared" si="43"/>
        <v>71936.895749999996</v>
      </c>
      <c r="T28" s="20">
        <f t="shared" si="43"/>
        <v>71468.771749999985</v>
      </c>
      <c r="U28" s="20">
        <f t="shared" si="43"/>
        <v>71468.771749999985</v>
      </c>
      <c r="V28" s="20">
        <f t="shared" si="43"/>
        <v>71468.771749999985</v>
      </c>
      <c r="W28" s="20">
        <f t="shared" si="43"/>
        <v>71468.771749999985</v>
      </c>
      <c r="X28" s="20">
        <f t="shared" si="43"/>
        <v>71468.771749999985</v>
      </c>
      <c r="Y28" s="20">
        <f t="shared" si="43"/>
        <v>71468.771749999985</v>
      </c>
      <c r="Z28" s="20">
        <f t="shared" si="43"/>
        <v>71468.771749999985</v>
      </c>
    </row>
    <row r="29" spans="1:26" s="1" customFormat="1" ht="9.9499999999999993" customHeight="1" x14ac:dyDescent="0.2"/>
    <row r="30" spans="1:26" ht="11.1" customHeight="1" x14ac:dyDescent="0.2"/>
    <row r="31" spans="1:26" s="1" customFormat="1" ht="11.1" customHeight="1" x14ac:dyDescent="0.2">
      <c r="A31" s="45" t="s">
        <v>32</v>
      </c>
      <c r="B31" s="45"/>
      <c r="C31" s="46" t="s">
        <v>33</v>
      </c>
      <c r="D31" s="46"/>
      <c r="E31" s="46"/>
      <c r="F31" s="46"/>
      <c r="G31" s="46"/>
      <c r="H31" s="46"/>
      <c r="I31" s="46"/>
      <c r="M31" s="46" t="s">
        <v>34</v>
      </c>
      <c r="N31" s="46"/>
      <c r="O31" s="46"/>
    </row>
    <row r="32" spans="1:26" ht="11.1" customHeight="1" x14ac:dyDescent="0.2">
      <c r="C32" s="47" t="s">
        <v>35</v>
      </c>
      <c r="D32" s="47"/>
      <c r="E32" s="47"/>
      <c r="F32" s="47"/>
      <c r="G32" s="47"/>
      <c r="H32" s="47"/>
      <c r="I32" s="47"/>
      <c r="K32" s="3"/>
      <c r="M32" s="47" t="s">
        <v>36</v>
      </c>
      <c r="N32" s="47"/>
      <c r="O32" s="47"/>
    </row>
    <row r="33" ht="11.1" customHeight="1" x14ac:dyDescent="0.2"/>
  </sheetData>
  <mergeCells count="73">
    <mergeCell ref="A6:C6"/>
    <mergeCell ref="G6:H6"/>
    <mergeCell ref="I6:J6"/>
    <mergeCell ref="K6:M6"/>
    <mergeCell ref="A1:O1"/>
    <mergeCell ref="A2:O2"/>
    <mergeCell ref="A5:C5"/>
    <mergeCell ref="G5:H5"/>
    <mergeCell ref="I5:J5"/>
    <mergeCell ref="K5:M5"/>
    <mergeCell ref="A7:J7"/>
    <mergeCell ref="A8:J8"/>
    <mergeCell ref="A9:C9"/>
    <mergeCell ref="G9:H9"/>
    <mergeCell ref="I9:J9"/>
    <mergeCell ref="A10:J10"/>
    <mergeCell ref="K10:M10"/>
    <mergeCell ref="A11:C11"/>
    <mergeCell ref="G11:H11"/>
    <mergeCell ref="I11:J11"/>
    <mergeCell ref="K11:M11"/>
    <mergeCell ref="A14:J14"/>
    <mergeCell ref="K14:M14"/>
    <mergeCell ref="A15:J15"/>
    <mergeCell ref="A12:J12"/>
    <mergeCell ref="K12:M12"/>
    <mergeCell ref="A13:C13"/>
    <mergeCell ref="G13:H13"/>
    <mergeCell ref="I13:J13"/>
    <mergeCell ref="K13:M13"/>
    <mergeCell ref="A18:J18"/>
    <mergeCell ref="A19:C19"/>
    <mergeCell ref="G19:H19"/>
    <mergeCell ref="I19:J19"/>
    <mergeCell ref="A16:C16"/>
    <mergeCell ref="G16:H16"/>
    <mergeCell ref="I16:J16"/>
    <mergeCell ref="A17:J17"/>
    <mergeCell ref="I23:J23"/>
    <mergeCell ref="A20:J20"/>
    <mergeCell ref="K20:M20"/>
    <mergeCell ref="A21:C21"/>
    <mergeCell ref="G21:H21"/>
    <mergeCell ref="I21:J21"/>
    <mergeCell ref="C32:I32"/>
    <mergeCell ref="M32:O32"/>
    <mergeCell ref="A26:J26"/>
    <mergeCell ref="K26:M26"/>
    <mergeCell ref="A27:J27"/>
    <mergeCell ref="K27:M27"/>
    <mergeCell ref="K19:M19"/>
    <mergeCell ref="K21:M21"/>
    <mergeCell ref="K23:M23"/>
    <mergeCell ref="K25:M25"/>
    <mergeCell ref="A31:B31"/>
    <mergeCell ref="C31:I31"/>
    <mergeCell ref="M31:O31"/>
    <mergeCell ref="A24:J24"/>
    <mergeCell ref="K24:M24"/>
    <mergeCell ref="A25:C25"/>
    <mergeCell ref="G25:H25"/>
    <mergeCell ref="I25:J25"/>
    <mergeCell ref="A22:J22"/>
    <mergeCell ref="K22:M22"/>
    <mergeCell ref="A23:C23"/>
    <mergeCell ref="G23:H23"/>
    <mergeCell ref="K7:M7"/>
    <mergeCell ref="K8:M8"/>
    <mergeCell ref="K15:M15"/>
    <mergeCell ref="K18:M18"/>
    <mergeCell ref="K16:M16"/>
    <mergeCell ref="K17:M17"/>
    <mergeCell ref="K9:M9"/>
  </mergeCells>
  <pageMargins left="0.19685039370078741" right="0.19685039370078741" top="0.39370078740157483" bottom="0.39370078740157483" header="0.39370078740157483" footer="0.39370078740157483"/>
  <pageSetup scale="51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2019-01-24T10:37:46Z</cp:lastPrinted>
  <dcterms:modified xsi:type="dcterms:W3CDTF">2019-01-31T06:01:48Z</dcterms:modified>
</cp:coreProperties>
</file>